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029"/>
  <workbookPr showInkAnnotation="0"/>
  <mc:AlternateContent xmlns:mc="http://schemas.openxmlformats.org/markup-compatibility/2006">
    <mc:Choice Requires="x15">
      <x15ac:absPath xmlns:x15ac="http://schemas.microsoft.com/office/spreadsheetml/2010/11/ac" url="S:\"/>
    </mc:Choice>
  </mc:AlternateContent>
  <xr:revisionPtr revIDLastSave="0" documentId="13_ncr:1_{747E0780-54E9-40CF-BAE4-43DF04707B2C}" xr6:coauthVersionLast="28" xr6:coauthVersionMax="28" xr10:uidLastSave="{00000000-0000-0000-0000-000000000000}"/>
  <bookViews>
    <workbookView xWindow="0" yWindow="0" windowWidth="28800" windowHeight="13485" tabRatio="522" xr2:uid="{00000000-000D-0000-FFFF-FFFF00000000}"/>
  </bookViews>
  <sheets>
    <sheet name="Datenblatt" sheetId="7" r:id="rId1"/>
    <sheet name="2. Kind" sheetId="8" state="hidden" r:id="rId2"/>
    <sheet name="3. Kind" sheetId="13" state="hidden" r:id="rId3"/>
    <sheet name="Tabelle Betreuungsgutscheine" sheetId="2" r:id="rId4"/>
  </sheets>
  <definedNames>
    <definedName name="_xlnm.Print_Area" localSheetId="1">'2. Kind'!$A$7:$K$78</definedName>
    <definedName name="_xlnm.Print_Area" localSheetId="2">'3. Kind'!$A$7:$K$79</definedName>
    <definedName name="_xlnm.Print_Area" localSheetId="0">Datenblatt!$A$8:$K$127</definedName>
    <definedName name="_xlnm.Print_Titles" localSheetId="1">'2. Kind'!$7:$7</definedName>
    <definedName name="_xlnm.Print_Titles" localSheetId="2">'3. Kind'!$7:$7</definedName>
  </definedNames>
  <calcPr calcId="171027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107" i="7" l="1"/>
  <c r="I90" i="7"/>
  <c r="E76" i="7"/>
  <c r="I79" i="7"/>
  <c r="G12" i="7"/>
  <c r="I12" i="7"/>
  <c r="I16" i="7"/>
  <c r="K81" i="7"/>
  <c r="I80" i="7"/>
  <c r="G79" i="7"/>
  <c r="E24" i="7"/>
  <c r="E26" i="7"/>
  <c r="I76" i="7"/>
  <c r="I63" i="7"/>
  <c r="I59" i="7"/>
  <c r="K57" i="7"/>
  <c r="I37" i="7"/>
  <c r="K35" i="7"/>
  <c r="K59" i="7"/>
  <c r="C59" i="7"/>
  <c r="I57" i="7"/>
  <c r="E107" i="7"/>
  <c r="G14" i="7"/>
  <c r="I14" i="7"/>
  <c r="I111" i="7"/>
  <c r="I110" i="7"/>
  <c r="G110" i="7"/>
  <c r="K105" i="7"/>
  <c r="K107" i="7"/>
  <c r="C107" i="7"/>
  <c r="I105" i="7"/>
  <c r="G107" i="7"/>
  <c r="I106" i="7"/>
  <c r="G105" i="7"/>
  <c r="E94" i="7"/>
  <c r="I97" i="7"/>
  <c r="G99" i="7"/>
  <c r="I98" i="7"/>
  <c r="G97" i="7"/>
  <c r="I41" i="7"/>
  <c r="K39" i="7"/>
  <c r="K94" i="7"/>
  <c r="I94" i="7"/>
  <c r="K92" i="7"/>
  <c r="C94" i="7"/>
  <c r="I92" i="7"/>
  <c r="G94" i="7"/>
  <c r="I93" i="7"/>
  <c r="G92" i="7"/>
  <c r="K90" i="7"/>
  <c r="K88" i="7"/>
  <c r="C90" i="7"/>
  <c r="I88" i="7"/>
  <c r="G90" i="7"/>
  <c r="I89" i="7"/>
  <c r="G88" i="7"/>
  <c r="K74" i="7"/>
  <c r="K76" i="7"/>
  <c r="C76" i="7"/>
  <c r="I74" i="7"/>
  <c r="G76" i="7"/>
  <c r="I75" i="7"/>
  <c r="G74" i="7"/>
  <c r="E63" i="7"/>
  <c r="I66" i="7"/>
  <c r="G68" i="7"/>
  <c r="I67" i="7"/>
  <c r="G66" i="7"/>
  <c r="K63" i="7"/>
  <c r="K61" i="7"/>
  <c r="C63" i="7"/>
  <c r="I61" i="7"/>
  <c r="G63" i="7"/>
  <c r="I62" i="7"/>
  <c r="G61" i="7"/>
  <c r="G59" i="7"/>
  <c r="I58" i="7"/>
  <c r="G57" i="7"/>
  <c r="K3" i="13"/>
  <c r="K3" i="8"/>
  <c r="K37" i="7"/>
  <c r="C37" i="7"/>
  <c r="I35" i="7"/>
  <c r="G37" i="7"/>
  <c r="G35" i="7"/>
  <c r="E116" i="7"/>
  <c r="I37" i="8"/>
  <c r="K35" i="8"/>
  <c r="K37" i="8"/>
  <c r="C37" i="8"/>
  <c r="I35" i="8"/>
  <c r="C12" i="8"/>
  <c r="G12" i="8"/>
  <c r="I12" i="8"/>
  <c r="C14" i="8"/>
  <c r="E14" i="8"/>
  <c r="G14" i="8"/>
  <c r="I14" i="8"/>
  <c r="I16" i="8"/>
  <c r="G37" i="8"/>
  <c r="G35" i="8"/>
  <c r="E61" i="8"/>
  <c r="I37" i="13"/>
  <c r="K35" i="13"/>
  <c r="K37" i="13"/>
  <c r="C37" i="13"/>
  <c r="I35" i="13"/>
  <c r="C12" i="13"/>
  <c r="G12" i="13"/>
  <c r="I12" i="13"/>
  <c r="C14" i="13"/>
  <c r="E14" i="13"/>
  <c r="G14" i="13"/>
  <c r="I14" i="13"/>
  <c r="I16" i="13"/>
  <c r="G37" i="13"/>
  <c r="G35" i="13"/>
  <c r="E62" i="13"/>
  <c r="E115" i="7"/>
  <c r="K41" i="7"/>
  <c r="C41" i="7"/>
  <c r="I39" i="7"/>
  <c r="G41" i="7"/>
  <c r="G39" i="7"/>
  <c r="E119" i="7"/>
  <c r="E63" i="8"/>
  <c r="I41" i="13"/>
  <c r="K39" i="13"/>
  <c r="K41" i="13"/>
  <c r="C41" i="13"/>
  <c r="I39" i="13"/>
  <c r="G41" i="13"/>
  <c r="G39" i="13"/>
  <c r="E64" i="13"/>
  <c r="E118" i="7"/>
  <c r="G49" i="7"/>
  <c r="K47" i="7"/>
  <c r="I49" i="7"/>
  <c r="C49" i="7"/>
  <c r="I47" i="7"/>
  <c r="K49" i="7"/>
  <c r="G47" i="7"/>
  <c r="E122" i="7"/>
  <c r="I54" i="8"/>
  <c r="K52" i="8"/>
  <c r="K54" i="8"/>
  <c r="C54" i="8"/>
  <c r="I52" i="8"/>
  <c r="G54" i="8"/>
  <c r="G52" i="8"/>
  <c r="E65" i="8"/>
  <c r="I54" i="13"/>
  <c r="K52" i="13"/>
  <c r="K54" i="13"/>
  <c r="C54" i="13"/>
  <c r="I52" i="13"/>
  <c r="G54" i="13"/>
  <c r="G52" i="13"/>
  <c r="E66" i="13"/>
  <c r="E121" i="7"/>
  <c r="E41" i="8"/>
  <c r="I44" i="8"/>
  <c r="G46" i="8"/>
  <c r="G44" i="8"/>
  <c r="E54" i="8"/>
  <c r="I57" i="8"/>
  <c r="K59" i="8"/>
  <c r="G57" i="8"/>
  <c r="E67" i="8"/>
  <c r="E41" i="13"/>
  <c r="I44" i="13"/>
  <c r="G46" i="13"/>
  <c r="G44" i="13"/>
  <c r="E54" i="13"/>
  <c r="I57" i="13"/>
  <c r="K59" i="13"/>
  <c r="G57" i="13"/>
  <c r="E68" i="13"/>
  <c r="E124" i="7"/>
  <c r="E126" i="7"/>
  <c r="E113" i="7"/>
  <c r="G121" i="7"/>
  <c r="K3" i="7"/>
  <c r="E22" i="8"/>
  <c r="E24" i="8"/>
  <c r="E20" i="13"/>
  <c r="E22" i="13"/>
  <c r="J20" i="13"/>
  <c r="J22" i="13"/>
  <c r="J24" i="13"/>
  <c r="I45" i="13"/>
  <c r="I45" i="8"/>
  <c r="I58" i="13"/>
  <c r="E24" i="13"/>
  <c r="E26" i="13"/>
  <c r="E20" i="8"/>
  <c r="J20" i="8"/>
  <c r="J22" i="8"/>
  <c r="J24" i="8"/>
  <c r="E26" i="8"/>
  <c r="I41" i="8"/>
  <c r="K39" i="8"/>
  <c r="K41" i="8"/>
  <c r="C41" i="8"/>
  <c r="I39" i="8"/>
  <c r="G41" i="8"/>
  <c r="G39" i="8"/>
  <c r="I58" i="8"/>
  <c r="G66" i="13"/>
  <c r="I53" i="13"/>
  <c r="I40" i="13"/>
  <c r="I36" i="13"/>
  <c r="K13" i="13"/>
  <c r="I53" i="8"/>
  <c r="A21" i="2"/>
  <c r="G65" i="8"/>
  <c r="I40" i="8"/>
  <c r="I36" i="8"/>
  <c r="K13" i="8"/>
  <c r="F4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3" i="2"/>
  <c r="A5" i="2"/>
  <c r="A6" i="2"/>
  <c r="A7" i="2"/>
  <c r="A8" i="2"/>
  <c r="A9" i="2"/>
  <c r="A10" i="2"/>
  <c r="A11" i="2"/>
  <c r="A12" i="2"/>
  <c r="A13" i="2"/>
  <c r="A14" i="2"/>
  <c r="A15" i="2"/>
  <c r="C4" i="2"/>
  <c r="C5" i="2"/>
  <c r="C6" i="2"/>
  <c r="C7" i="2"/>
  <c r="C8" i="2"/>
  <c r="C9" i="2"/>
  <c r="C10" i="2"/>
  <c r="C11" i="2"/>
  <c r="C12" i="2"/>
  <c r="C13" i="2"/>
  <c r="C14" i="2"/>
  <c r="C15" i="2"/>
  <c r="A16" i="2"/>
  <c r="C16" i="2"/>
  <c r="A17" i="2"/>
  <c r="C17" i="2"/>
  <c r="A18" i="2"/>
  <c r="C18" i="2"/>
  <c r="A19" i="2"/>
  <c r="C19" i="2"/>
  <c r="A20" i="2"/>
  <c r="C20" i="2"/>
  <c r="K13" i="7"/>
  <c r="I40" i="7"/>
  <c r="I48" i="7"/>
  <c r="I36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Claudia</author>
  </authors>
  <commentList>
    <comment ref="E20" authorId="0" shapeId="0" xr:uid="{00000000-0006-0000-0000-000001000000}">
      <text>
        <r>
          <rPr>
            <sz val="10"/>
            <color indexed="81"/>
            <rFont val="Gill Sans MT"/>
            <family val="2"/>
          </rPr>
          <t>Bitte geben Sie Ihr aktuellstes steuerbares Einkommen an. Sofern Sie mit einer Partnerin/ einem Partner seit mehr als zwei Jahren zusammenleben, gilt dies als feste Lebensgemeinschaft. Das Einkommen der Partnerin/des Partners wird angerechnet. Bitte fügen Sie in diesem Fall das Total beider Einkommen ein.</t>
        </r>
      </text>
    </comment>
    <comment ref="J20" authorId="0" shapeId="0" xr:uid="{00000000-0006-0000-0000-000002000000}">
      <text>
        <r>
          <rPr>
            <sz val="9"/>
            <color indexed="81"/>
            <rFont val="Gill Sans MT"/>
            <family val="2"/>
          </rPr>
          <t>Einkäufe in die berufliche Vorsorge (2. Säule) und die gebundene Selbstvorsorge (Säule 3a), werden angerechnet.</t>
        </r>
      </text>
    </comment>
    <comment ref="E22" authorId="0" shapeId="0" xr:uid="{00000000-0006-0000-0000-000003000000}">
      <text>
        <r>
          <rPr>
            <sz val="10"/>
            <color indexed="81"/>
            <rFont val="Gill Sans MT"/>
            <family val="2"/>
          </rPr>
          <t>Es wird 5% des steuerbaren Vermögens  angerechnet, sofern dies  CHF 100'000 übersteigt. Die 5% werden nur von dem Betrag berechnet, welcher CHF 100'000 übersteigt.</t>
        </r>
      </text>
    </comment>
    <comment ref="J22" authorId="0" shapeId="0" xr:uid="{00000000-0006-0000-0000-000004000000}">
      <text>
        <r>
          <rPr>
            <sz val="9"/>
            <color indexed="81"/>
            <rFont val="Gill Sans MT"/>
            <family val="2"/>
          </rPr>
          <t>Einkäufe in die berufliche Vorsorge (2. Säule) und die gebundene Selbstvorsorge (Säule 3a), werden angerechnet.</t>
        </r>
      </text>
    </comment>
    <comment ref="J24" authorId="0" shapeId="0" xr:uid="{00000000-0006-0000-0000-000005000000}">
      <text>
        <r>
          <rPr>
            <sz val="9"/>
            <color indexed="81"/>
            <rFont val="Gill Sans MT"/>
            <family val="2"/>
          </rPr>
          <t>Abziehbar ist der Geschäftsverlust des Vorjahres.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Claudia</author>
  </authors>
  <commentList>
    <comment ref="E20" authorId="0" shapeId="0" xr:uid="{3BEBA7E9-1CB8-4208-B3E7-69BC02743C55}">
      <text>
        <r>
          <rPr>
            <sz val="10"/>
            <color indexed="81"/>
            <rFont val="Gill Sans MT"/>
            <family val="2"/>
          </rPr>
          <t>Bitte geben Sie Ihr aktuellstes steuerbares Einkommen an. Sofern Sie mit einer Partnerin/ einem Partner seit mehr als zwei Jahren zusammenleben, gilt dies als feste Lebensgemeinschaft. Das Einkommen der Partnerin/des Partners wird angerechnet. Bitte fügen Sie in diesem Fall das Total beider Einkommen ein.</t>
        </r>
      </text>
    </comment>
    <comment ref="J20" authorId="0" shapeId="0" xr:uid="{5680C697-F427-4423-9A5B-64C1E848014F}">
      <text>
        <r>
          <rPr>
            <sz val="9"/>
            <color indexed="81"/>
            <rFont val="Gill Sans MT"/>
            <family val="2"/>
          </rPr>
          <t>Einkäufe in die berufliche Vorsorge (2. Säule) und die gebundene Selbstvorsorge (Säule 3a), werden angerechnet.</t>
        </r>
      </text>
    </comment>
    <comment ref="E22" authorId="0" shapeId="0" xr:uid="{63DE0A54-3A92-456E-AA59-D87D64A1DB68}">
      <text>
        <r>
          <rPr>
            <sz val="10"/>
            <color indexed="81"/>
            <rFont val="Gill Sans MT"/>
            <family val="2"/>
          </rPr>
          <t>Es wird 5% des steuerbaren Vermögens  angerechnet, sofern dies  CHF 100'000 übersteigt. Die 5% werden nur von dem Betrag berechnet, welcher CHF 100'000 übersteigt.</t>
        </r>
      </text>
    </comment>
    <comment ref="J22" authorId="0" shapeId="0" xr:uid="{24298065-DDA5-4207-BE44-FACA45847014}">
      <text>
        <r>
          <rPr>
            <sz val="9"/>
            <color indexed="81"/>
            <rFont val="Gill Sans MT"/>
            <family val="2"/>
          </rPr>
          <t>Einkäufe in die berufliche Vorsorge (2. Säule) und die gebundene Selbstvorsorge (Säule 3a), werden angerechnet.</t>
        </r>
      </text>
    </comment>
    <comment ref="J24" authorId="0" shapeId="0" xr:uid="{7562C9EE-6329-4A9A-A0C6-6A7DB0A99008}">
      <text>
        <r>
          <rPr>
            <sz val="9"/>
            <color indexed="81"/>
            <rFont val="Gill Sans MT"/>
            <family val="2"/>
          </rPr>
          <t>Einkäufe in die berufliche Vorsorge (2. Säule) und die gebundene Selbstvorsorge (Säule 3a), werden angerechnet.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Claudia</author>
  </authors>
  <commentList>
    <comment ref="E20" authorId="0" shapeId="0" xr:uid="{253FDB6B-24EF-4C30-99B4-BEB2F08D683D}">
      <text>
        <r>
          <rPr>
            <sz val="10"/>
            <color indexed="81"/>
            <rFont val="Gill Sans MT"/>
            <family val="2"/>
          </rPr>
          <t>Bitte geben Sie Ihr aktuellstes steuerbares Einkommen an. Sofern Sie mit einer Partnerin/ einem Partner seit mehr als zwei Jahren zusammenleben, gilt dies als feste Lebensgemeinschaft. Das Einkommen der Partnerin/des Partners wird angerechnet. Bitte fügen Sie in diesem Fall das Total beider Einkommen ein.</t>
        </r>
      </text>
    </comment>
    <comment ref="J20" authorId="0" shapeId="0" xr:uid="{5219F2F1-1672-443D-A27C-8A49A17F31BB}">
      <text>
        <r>
          <rPr>
            <sz val="9"/>
            <color indexed="81"/>
            <rFont val="Gill Sans MT"/>
            <family val="2"/>
          </rPr>
          <t>Einkäufe in die berufliche Vorsorge (2. Säule) und die gebundene Selbstvorsorge (Säule 3a), werden angerechnet.</t>
        </r>
      </text>
    </comment>
    <comment ref="E22" authorId="0" shapeId="0" xr:uid="{2C3C7AC1-07C3-4196-9CCA-D1C4BC5D8E2E}">
      <text>
        <r>
          <rPr>
            <sz val="10"/>
            <color indexed="81"/>
            <rFont val="Gill Sans MT"/>
            <family val="2"/>
          </rPr>
          <t>Es wird 5% des steuerbaren Vermögens  angerechnet, sofern dies  CHF 100'000 übersteigt. Die 5% werden nur von dem Betrag berechnet, welcher CHF 100'000 übersteigt.</t>
        </r>
      </text>
    </comment>
    <comment ref="J22" authorId="0" shapeId="0" xr:uid="{D0DFE446-A177-4894-9981-5C7CAA6AA680}">
      <text>
        <r>
          <rPr>
            <sz val="9"/>
            <color indexed="81"/>
            <rFont val="Gill Sans MT"/>
            <family val="2"/>
          </rPr>
          <t>Einkäufe in die berufliche Vorsorge (2. Säule) und die gebundene Selbstvorsorge (Säule 3a), werden angerechnet.</t>
        </r>
      </text>
    </comment>
    <comment ref="J24" authorId="0" shapeId="0" xr:uid="{0027FDEB-B683-444A-907D-8B9443A30420}">
      <text>
        <r>
          <rPr>
            <sz val="9"/>
            <color indexed="81"/>
            <rFont val="Gill Sans MT"/>
            <family val="2"/>
          </rPr>
          <t>Einkäufe in die berufliche Vorsorge (2. Säule) und die gebundene Selbstvorsorge (Säule 3a), werden angerechnet.</t>
        </r>
      </text>
    </comment>
  </commentList>
</comments>
</file>

<file path=xl/sharedStrings.xml><?xml version="1.0" encoding="utf-8"?>
<sst xmlns="http://schemas.openxmlformats.org/spreadsheetml/2006/main" count="218" uniqueCount="61">
  <si>
    <t>Massgebendes Einkommen</t>
  </si>
  <si>
    <t>Anrechenbarer Vermögensanteil</t>
  </si>
  <si>
    <t>Kostenbeteiligung Eltern pro Tag</t>
  </si>
  <si>
    <t>Kindertagesstätte</t>
  </si>
  <si>
    <t>Tagesfamilie</t>
  </si>
  <si>
    <t>Kinder
bis 18 Monate</t>
  </si>
  <si>
    <t>Kinder
über 18 Monate</t>
  </si>
  <si>
    <t>von</t>
  </si>
  <si>
    <t>bis</t>
  </si>
  <si>
    <t>massgebendes Einkommen</t>
  </si>
  <si>
    <t>Erwerbspensum</t>
  </si>
  <si>
    <t>Total Pensum</t>
  </si>
  <si>
    <t xml:space="preserve"> </t>
  </si>
  <si>
    <t>Betreuungsgutschein pro Monat</t>
  </si>
  <si>
    <t>Anzahl betreute Stunden pro Woche</t>
  </si>
  <si>
    <t>anspruchsberechtigtes Pensum</t>
  </si>
  <si>
    <t>Zahlungsdaten</t>
  </si>
  <si>
    <t>zurückgeschickt am:</t>
  </si>
  <si>
    <t>erstellt am:</t>
  </si>
  <si>
    <t>Administration</t>
  </si>
  <si>
    <t>Kostenbeteiligung Eltern pro Stunde</t>
  </si>
  <si>
    <t>Betreuungsform</t>
  </si>
  <si>
    <t>Zahlung eingerichtet</t>
  </si>
  <si>
    <t>Ja</t>
  </si>
  <si>
    <t>Datum:</t>
  </si>
  <si>
    <t>Antrag vollständig</t>
  </si>
  <si>
    <t>Bestätigung /Ablehnung geschickt</t>
  </si>
  <si>
    <t>Kinder unter 18 Monaten</t>
  </si>
  <si>
    <t>über 18 Mt bis Kindergarten</t>
  </si>
  <si>
    <t>Grund:</t>
  </si>
  <si>
    <t>Anzahl betreute Tage
pro Woche</t>
  </si>
  <si>
    <t>Alleinerziehend</t>
  </si>
  <si>
    <t>zwei Erziehungsberechtigte / feste Lebensgemeinschaft</t>
  </si>
  <si>
    <t>1. Person</t>
  </si>
  <si>
    <t>Vollkostentarif pro Tag</t>
  </si>
  <si>
    <t>Vollkostentarif pro Stunde</t>
  </si>
  <si>
    <t>2. Person</t>
  </si>
  <si>
    <t>Betreuungsgutschein pro Tag</t>
  </si>
  <si>
    <t>Betreuungsgutschein pro Stunde</t>
  </si>
  <si>
    <t>Steuerbares Einkommen (Ziff. 790)</t>
  </si>
  <si>
    <t>Steuerbares Vermögen (Ziff. 910)</t>
  </si>
  <si>
    <t>Einkäufe 2. Säule 2 (Ziff. 600)</t>
  </si>
  <si>
    <t>Einkäufe 3. Säule (Ziff. 610)</t>
  </si>
  <si>
    <r>
      <t xml:space="preserve">Geschäftsverlust (Ziff. </t>
    </r>
    <r>
      <rPr>
        <sz val="11"/>
        <color rgb="FFFF0000"/>
        <rFont val="Gill Sans MT"/>
        <family val="2"/>
      </rPr>
      <t>XX?)</t>
    </r>
  </si>
  <si>
    <t>2. Kind</t>
  </si>
  <si>
    <t>Geschwisterbonus 2. Kind</t>
  </si>
  <si>
    <t>1. Kind</t>
  </si>
  <si>
    <t>Geschwisterbonus</t>
  </si>
  <si>
    <t>Auszahlung pro Monat</t>
  </si>
  <si>
    <t>Bonus pro Stunde</t>
  </si>
  <si>
    <t>Bonus pro Tag</t>
  </si>
  <si>
    <t>Kitatarif unter 18 Monate</t>
  </si>
  <si>
    <t>Kitatarif über 18 Monate</t>
  </si>
  <si>
    <t>Betreuungsgutschein pro Monat:</t>
  </si>
  <si>
    <t>LOGO DER GEMEINDE EINFÜGEN</t>
  </si>
  <si>
    <t>Gutscheinrechner für Betreuungsgutscheine</t>
  </si>
  <si>
    <t xml:space="preserve">Hinweis: Mit dem Gutscheinrechner können Sie die voraussichtiche Höhe der Betreuungsgutscheine  berechnen.
Die Angaben sind unverbindlich. Für eine verbindliche Bestätigung reichen Sie bitte den Antrag mittels Formular bei der Gemeinde ein.
</t>
  </si>
  <si>
    <t>familienergänzende Kinderbetreuung der Gemeinde Wahlen</t>
  </si>
  <si>
    <t>3. Kind</t>
  </si>
  <si>
    <t>Geschwisterbonus 3. Kind</t>
  </si>
  <si>
    <t>Geschäftsverlust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</si>
</sst>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 &quot;CHF&quot;\ * #,##0.00_ ;_ &quot;CHF&quot;\ * \-#,##0.00_ ;_ &quot;CHF&quot;\ * &quot;-&quot;??_ ;_ @_ "/>
    <numFmt numFmtId="165" formatCode="_ &quot;CHF&quot;\ * #,##0_ ;_ &quot;CHF&quot;\ * \-#,##0_ ;_ &quot;CHF&quot;\ * &quot;-&quot;??_ ;_ @_ "/>
    <numFmt numFmtId="166" formatCode="#,##0.0_ ;\-#,##0.0\ "/>
    <numFmt numFmtId="167" formatCode="0.0"/>
    <numFmt numFmtId="168" formatCode="_ &quot;CHF&quot;\ * #,##0.0_ ;_ &quot;CHF&quot;\ * \-#,##0.0_ ;_ &quot;CHF&quot;\ * &quot;-&quot;??_ ;_ @_ "/>
  </numFmts>
  <fonts count="18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1"/>
      <color theme="0"/>
      <name val="Gill Sans MT"/>
      <family val="2"/>
    </font>
    <font>
      <sz val="11"/>
      <color rgb="FF000000"/>
      <name val="Gill Sans MT"/>
      <family val="2"/>
    </font>
    <font>
      <sz val="11"/>
      <name val="Gill Sans MT"/>
      <family val="2"/>
    </font>
    <font>
      <sz val="9"/>
      <color indexed="81"/>
      <name val="Gill Sans MT"/>
      <family val="2"/>
    </font>
    <font>
      <b/>
      <sz val="11"/>
      <name val="Gill Sans MT"/>
      <family val="2"/>
    </font>
    <font>
      <sz val="10"/>
      <name val="Gill Sans MT"/>
      <family val="2"/>
    </font>
    <font>
      <sz val="10"/>
      <color indexed="81"/>
      <name val="Gill Sans MT"/>
      <family val="2"/>
    </font>
    <font>
      <sz val="11"/>
      <color rgb="FFFF0000"/>
      <name val="Gill Sans MT"/>
      <family val="2"/>
    </font>
    <font>
      <sz val="10"/>
      <color theme="1"/>
      <name val="Gill Sans MT"/>
      <family val="2"/>
    </font>
    <font>
      <b/>
      <sz val="14"/>
      <name val="Gill Sans MT"/>
      <family val="2"/>
    </font>
    <font>
      <sz val="11"/>
      <color theme="0"/>
      <name val="Gill Sans MT"/>
      <family val="2"/>
    </font>
    <font>
      <b/>
      <sz val="11"/>
      <color rgb="FFC00000"/>
      <name val="Gill Sans MT"/>
      <family val="2"/>
    </font>
    <font>
      <sz val="12"/>
      <color rgb="FFFF0000"/>
      <name val="Gill Sans MT"/>
      <family val="2"/>
    </font>
    <font>
      <b/>
      <sz val="16"/>
      <name val="Gill Sans MT"/>
      <family val="2"/>
    </font>
    <font>
      <sz val="14"/>
      <name val="Gill Sans MT"/>
      <family val="2"/>
    </font>
    <font>
      <sz val="11"/>
      <color rgb="FFC00000"/>
      <name val="Gill Sans MT"/>
      <family val="2"/>
    </font>
  </fonts>
  <fills count="1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313C98"/>
        <bgColor indexed="64"/>
      </patternFill>
    </fill>
    <fill>
      <patternFill patternType="solid">
        <fgColor rgb="FFBAE8FC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medium">
        <color theme="0" tint="-0.14996795556505021"/>
      </left>
      <right style="medium">
        <color theme="0" tint="-0.14996795556505021"/>
      </right>
      <top style="medium">
        <color theme="0" tint="-0.14996795556505021"/>
      </top>
      <bottom style="medium">
        <color theme="0" tint="-0.14996795556505021"/>
      </bottom>
      <diagonal/>
    </border>
    <border>
      <left style="medium">
        <color theme="0" tint="-0.14996795556505021"/>
      </left>
      <right/>
      <top style="medium">
        <color theme="0" tint="-0.14996795556505021"/>
      </top>
      <bottom style="medium">
        <color theme="0" tint="-0.14996795556505021"/>
      </bottom>
      <diagonal/>
    </border>
    <border>
      <left/>
      <right/>
      <top style="medium">
        <color theme="0" tint="-0.14996795556505021"/>
      </top>
      <bottom style="medium">
        <color theme="0" tint="-0.14996795556505021"/>
      </bottom>
      <diagonal/>
    </border>
    <border>
      <left/>
      <right style="medium">
        <color theme="0" tint="-0.14996795556505021"/>
      </right>
      <top style="medium">
        <color theme="0" tint="-0.14996795556505021"/>
      </top>
      <bottom style="medium">
        <color theme="0" tint="-0.14996795556505021"/>
      </bottom>
      <diagonal/>
    </border>
    <border>
      <left/>
      <right/>
      <top/>
      <bottom style="medium">
        <color rgb="FF313C98"/>
      </bottom>
      <diagonal/>
    </border>
    <border>
      <left style="medium">
        <color theme="0" tint="-0.14993743705557422"/>
      </left>
      <right style="medium">
        <color theme="0" tint="-0.14993743705557422"/>
      </right>
      <top style="medium">
        <color theme="0" tint="-0.14993743705557422"/>
      </top>
      <bottom style="medium">
        <color theme="0" tint="-0.14993743705557422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38">
    <xf numFmtId="0" fontId="0" fillId="0" borderId="0" xfId="0"/>
    <xf numFmtId="165" fontId="4" fillId="3" borderId="1" xfId="1" applyNumberFormat="1" applyFont="1" applyFill="1" applyBorder="1" applyAlignment="1">
      <alignment horizontal="center"/>
    </xf>
    <xf numFmtId="165" fontId="3" fillId="3" borderId="1" xfId="1" applyNumberFormat="1" applyFont="1" applyFill="1" applyBorder="1" applyAlignment="1">
      <alignment horizontal="center" vertical="center"/>
    </xf>
    <xf numFmtId="0" fontId="4" fillId="0" borderId="0" xfId="0" applyFont="1"/>
    <xf numFmtId="164" fontId="4" fillId="2" borderId="0" xfId="1" applyFont="1" applyFill="1" applyBorder="1" applyAlignment="1" applyProtection="1">
      <alignment horizontal="right"/>
      <protection locked="0"/>
    </xf>
    <xf numFmtId="166" fontId="4" fillId="2" borderId="0" xfId="1" applyNumberFormat="1" applyFont="1" applyFill="1" applyBorder="1" applyAlignment="1" applyProtection="1">
      <alignment horizontal="right"/>
      <protection locked="0"/>
    </xf>
    <xf numFmtId="165" fontId="6" fillId="4" borderId="0" xfId="1" applyNumberFormat="1" applyFont="1" applyFill="1" applyBorder="1" applyAlignment="1" applyProtection="1">
      <alignment horizontal="right"/>
    </xf>
    <xf numFmtId="165" fontId="4" fillId="4" borderId="0" xfId="1" applyNumberFormat="1" applyFont="1" applyFill="1" applyBorder="1" applyAlignment="1" applyProtection="1">
      <alignment horizontal="right"/>
    </xf>
    <xf numFmtId="164" fontId="6" fillId="4" borderId="0" xfId="1" applyNumberFormat="1" applyFont="1" applyFill="1" applyBorder="1" applyAlignment="1" applyProtection="1">
      <alignment horizontal="right"/>
    </xf>
    <xf numFmtId="164" fontId="6" fillId="6" borderId="0" xfId="1" applyNumberFormat="1" applyFont="1" applyFill="1" applyBorder="1" applyAlignment="1" applyProtection="1">
      <alignment horizontal="right"/>
    </xf>
    <xf numFmtId="9" fontId="4" fillId="2" borderId="0" xfId="2" applyFont="1" applyFill="1" applyBorder="1" applyAlignment="1" applyProtection="1">
      <alignment horizontal="center"/>
      <protection locked="0"/>
    </xf>
    <xf numFmtId="9" fontId="4" fillId="2" borderId="0" xfId="2" applyFont="1" applyFill="1" applyBorder="1" applyAlignment="1" applyProtection="1">
      <alignment horizontal="center" vertical="center"/>
      <protection locked="0"/>
    </xf>
    <xf numFmtId="9" fontId="4" fillId="4" borderId="0" xfId="2" applyNumberFormat="1" applyFont="1" applyFill="1" applyBorder="1" applyAlignment="1" applyProtection="1">
      <alignment horizontal="center"/>
    </xf>
    <xf numFmtId="9" fontId="4" fillId="4" borderId="0" xfId="2" applyFont="1" applyFill="1" applyBorder="1" applyAlignment="1" applyProtection="1">
      <alignment horizontal="center" vertical="center"/>
    </xf>
    <xf numFmtId="9" fontId="4" fillId="0" borderId="0" xfId="2" applyFont="1" applyProtection="1"/>
    <xf numFmtId="9" fontId="4" fillId="0" borderId="0" xfId="2" applyFont="1" applyFill="1" applyBorder="1" applyAlignment="1" applyProtection="1">
      <alignment horizontal="center"/>
    </xf>
    <xf numFmtId="0" fontId="4" fillId="0" borderId="0" xfId="0" applyFont="1" applyProtection="1"/>
    <xf numFmtId="0" fontId="4" fillId="0" borderId="0" xfId="0" applyFont="1" applyFill="1" applyProtection="1"/>
    <xf numFmtId="9" fontId="4" fillId="0" borderId="0" xfId="2" applyFont="1" applyFill="1" applyBorder="1" applyAlignment="1" applyProtection="1">
      <alignment horizontal="center" vertical="center"/>
    </xf>
    <xf numFmtId="0" fontId="4" fillId="0" borderId="0" xfId="0" applyFont="1" applyFill="1" applyAlignment="1" applyProtection="1">
      <alignment horizontal="center"/>
    </xf>
    <xf numFmtId="0" fontId="2" fillId="5" borderId="0" xfId="0" applyFont="1" applyFill="1" applyProtection="1"/>
    <xf numFmtId="0" fontId="4" fillId="5" borderId="0" xfId="0" applyFont="1" applyFill="1" applyProtection="1"/>
    <xf numFmtId="0" fontId="6" fillId="0" borderId="0" xfId="0" applyFont="1" applyProtection="1"/>
    <xf numFmtId="0" fontId="4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right"/>
    </xf>
    <xf numFmtId="0" fontId="6" fillId="0" borderId="5" xfId="0" applyFont="1" applyFill="1" applyBorder="1" applyProtection="1"/>
    <xf numFmtId="0" fontId="4" fillId="0" borderId="5" xfId="0" applyFont="1" applyFill="1" applyBorder="1" applyProtection="1"/>
    <xf numFmtId="0" fontId="6" fillId="0" borderId="0" xfId="0" applyFont="1" applyAlignment="1" applyProtection="1">
      <alignment horizontal="center" wrapText="1"/>
    </xf>
    <xf numFmtId="0" fontId="4" fillId="0" borderId="0" xfId="0" applyFont="1" applyAlignment="1" applyProtection="1">
      <alignment horizontal="center" vertical="center" wrapText="1"/>
    </xf>
    <xf numFmtId="0" fontId="4" fillId="0" borderId="0" xfId="0" applyFont="1" applyAlignment="1" applyProtection="1">
      <alignment horizontal="center" vertical="center"/>
    </xf>
    <xf numFmtId="2" fontId="4" fillId="7" borderId="0" xfId="0" applyNumberFormat="1" applyFont="1" applyFill="1" applyProtection="1"/>
    <xf numFmtId="0" fontId="4" fillId="0" borderId="0" xfId="0" applyFont="1" applyAlignment="1" applyProtection="1">
      <alignment horizontal="left"/>
    </xf>
    <xf numFmtId="164" fontId="6" fillId="0" borderId="0" xfId="1" applyNumberFormat="1" applyFont="1" applyProtection="1"/>
    <xf numFmtId="9" fontId="4" fillId="0" borderId="0" xfId="2" applyFont="1" applyFill="1" applyBorder="1" applyAlignment="1" applyProtection="1">
      <alignment horizontal="right" vertical="center"/>
    </xf>
    <xf numFmtId="164" fontId="6" fillId="9" borderId="0" xfId="1" applyFont="1" applyFill="1" applyBorder="1" applyAlignment="1" applyProtection="1">
      <alignment horizontal="right"/>
    </xf>
    <xf numFmtId="2" fontId="4" fillId="0" borderId="0" xfId="0" applyNumberFormat="1" applyFont="1" applyFill="1" applyProtection="1"/>
    <xf numFmtId="9" fontId="6" fillId="4" borderId="0" xfId="2" applyFont="1" applyFill="1" applyBorder="1" applyAlignment="1" applyProtection="1">
      <alignment horizontal="center"/>
    </xf>
    <xf numFmtId="0" fontId="6" fillId="0" borderId="0" xfId="0" applyFont="1" applyAlignment="1" applyProtection="1">
      <alignment horizontal="right" vertical="center"/>
    </xf>
    <xf numFmtId="14" fontId="4" fillId="0" borderId="0" xfId="0" applyNumberFormat="1" applyFont="1" applyProtection="1"/>
    <xf numFmtId="0" fontId="6" fillId="0" borderId="0" xfId="0" applyFont="1" applyAlignment="1" applyProtection="1">
      <alignment horizontal="left"/>
    </xf>
    <xf numFmtId="9" fontId="4" fillId="7" borderId="0" xfId="0" applyNumberFormat="1" applyFont="1" applyFill="1" applyAlignment="1" applyProtection="1">
      <alignment horizontal="center"/>
    </xf>
    <xf numFmtId="164" fontId="4" fillId="9" borderId="0" xfId="1" applyFont="1" applyFill="1" applyProtection="1"/>
    <xf numFmtId="164" fontId="6" fillId="9" borderId="0" xfId="1" applyFont="1" applyFill="1" applyProtection="1"/>
    <xf numFmtId="0" fontId="2" fillId="5" borderId="1" xfId="0" applyFont="1" applyFill="1" applyBorder="1" applyAlignment="1">
      <alignment horizontal="center" vertical="center" wrapText="1"/>
    </xf>
    <xf numFmtId="164" fontId="4" fillId="3" borderId="1" xfId="1" applyNumberFormat="1" applyFont="1" applyFill="1" applyBorder="1" applyAlignment="1">
      <alignment horizontal="center"/>
    </xf>
    <xf numFmtId="0" fontId="4" fillId="3" borderId="0" xfId="0" applyFont="1" applyFill="1" applyProtection="1"/>
    <xf numFmtId="0" fontId="4" fillId="0" borderId="0" xfId="0" applyFont="1" applyFill="1" applyAlignment="1" applyProtection="1">
      <alignment horizontal="right"/>
    </xf>
    <xf numFmtId="166" fontId="4" fillId="10" borderId="0" xfId="0" applyNumberFormat="1" applyFont="1" applyFill="1" applyProtection="1"/>
    <xf numFmtId="0" fontId="4" fillId="3" borderId="0" xfId="0" applyFont="1" applyFill="1" applyAlignment="1" applyProtection="1">
      <alignment horizontal="center"/>
    </xf>
    <xf numFmtId="0" fontId="7" fillId="3" borderId="0" xfId="0" applyFont="1" applyFill="1" applyAlignment="1" applyProtection="1">
      <alignment horizontal="left" vertical="center" wrapText="1"/>
    </xf>
    <xf numFmtId="164" fontId="4" fillId="3" borderId="0" xfId="1" applyFont="1" applyFill="1" applyBorder="1" applyAlignment="1" applyProtection="1">
      <alignment horizontal="right"/>
    </xf>
    <xf numFmtId="168" fontId="4" fillId="3" borderId="6" xfId="1" applyNumberFormat="1" applyFont="1" applyFill="1" applyBorder="1" applyAlignment="1">
      <alignment horizontal="center"/>
    </xf>
    <xf numFmtId="0" fontId="10" fillId="0" borderId="6" xfId="0" applyFont="1" applyBorder="1"/>
    <xf numFmtId="164" fontId="10" fillId="0" borderId="6" xfId="1" applyFont="1" applyBorder="1"/>
    <xf numFmtId="2" fontId="4" fillId="3" borderId="0" xfId="0" applyNumberFormat="1" applyFont="1" applyFill="1" applyProtection="1"/>
    <xf numFmtId="9" fontId="4" fillId="3" borderId="0" xfId="2" applyFont="1" applyFill="1" applyProtection="1"/>
    <xf numFmtId="164" fontId="4" fillId="3" borderId="0" xfId="1" applyFont="1" applyFill="1" applyProtection="1"/>
    <xf numFmtId="166" fontId="4" fillId="3" borderId="0" xfId="0" applyNumberFormat="1" applyFont="1" applyFill="1" applyProtection="1"/>
    <xf numFmtId="164" fontId="6" fillId="3" borderId="0" xfId="1" applyFont="1" applyFill="1" applyProtection="1"/>
    <xf numFmtId="0" fontId="4" fillId="3" borderId="0" xfId="0" applyFont="1" applyFill="1" applyAlignment="1" applyProtection="1">
      <alignment horizontal="left"/>
    </xf>
    <xf numFmtId="164" fontId="6" fillId="9" borderId="0" xfId="1" applyNumberFormat="1" applyFont="1" applyFill="1" applyBorder="1" applyAlignment="1" applyProtection="1">
      <alignment horizontal="right"/>
    </xf>
    <xf numFmtId="0" fontId="11" fillId="0" borderId="0" xfId="0" applyFont="1" applyProtection="1"/>
    <xf numFmtId="165" fontId="4" fillId="9" borderId="0" xfId="0" applyNumberFormat="1" applyFont="1" applyFill="1" applyProtection="1"/>
    <xf numFmtId="0" fontId="4" fillId="0" borderId="0" xfId="0" applyFont="1" applyAlignment="1" applyProtection="1"/>
    <xf numFmtId="0" fontId="4" fillId="3" borderId="0" xfId="0" applyFont="1" applyFill="1" applyAlignment="1" applyProtection="1"/>
    <xf numFmtId="2" fontId="4" fillId="3" borderId="0" xfId="0" applyNumberFormat="1" applyFont="1" applyFill="1" applyAlignment="1" applyProtection="1"/>
    <xf numFmtId="165" fontId="4" fillId="3" borderId="0" xfId="1" applyNumberFormat="1" applyFont="1" applyFill="1" applyBorder="1" applyAlignment="1" applyProtection="1"/>
    <xf numFmtId="0" fontId="4" fillId="0" borderId="0" xfId="0" applyFont="1" applyFill="1" applyAlignment="1" applyProtection="1">
      <alignment vertical="center" wrapText="1"/>
    </xf>
    <xf numFmtId="0" fontId="7" fillId="0" borderId="0" xfId="0" applyFont="1" applyFill="1" applyAlignment="1" applyProtection="1">
      <alignment vertical="center" wrapText="1"/>
    </xf>
    <xf numFmtId="0" fontId="4" fillId="0" borderId="0" xfId="0" applyFont="1" applyFill="1" applyAlignment="1" applyProtection="1">
      <alignment horizontal="left" vertical="center" wrapText="1"/>
    </xf>
    <xf numFmtId="165" fontId="4" fillId="2" borderId="0" xfId="1" applyNumberFormat="1" applyFont="1" applyFill="1" applyBorder="1" applyAlignment="1" applyProtection="1">
      <alignment horizontal="right"/>
      <protection locked="0"/>
    </xf>
    <xf numFmtId="0" fontId="4" fillId="12" borderId="0" xfId="0" applyFont="1" applyFill="1"/>
    <xf numFmtId="0" fontId="4" fillId="12" borderId="0" xfId="0" applyFont="1" applyFill="1" applyAlignment="1" applyProtection="1">
      <alignment horizontal="center"/>
    </xf>
    <xf numFmtId="0" fontId="4" fillId="12" borderId="0" xfId="0" applyFont="1" applyFill="1" applyAlignment="1" applyProtection="1"/>
    <xf numFmtId="9" fontId="4" fillId="2" borderId="0" xfId="2" applyFont="1" applyFill="1" applyBorder="1" applyAlignment="1" applyProtection="1">
      <alignment horizontal="center"/>
    </xf>
    <xf numFmtId="165" fontId="4" fillId="2" borderId="0" xfId="1" applyNumberFormat="1" applyFont="1" applyFill="1" applyBorder="1" applyAlignment="1" applyProtection="1">
      <alignment horizontal="right"/>
    </xf>
    <xf numFmtId="167" fontId="4" fillId="3" borderId="0" xfId="2" applyNumberFormat="1" applyFont="1" applyFill="1" applyProtection="1"/>
    <xf numFmtId="167" fontId="4" fillId="0" borderId="0" xfId="2" applyNumberFormat="1" applyFont="1" applyFill="1" applyProtection="1"/>
    <xf numFmtId="0" fontId="4" fillId="2" borderId="0" xfId="0" applyFont="1" applyFill="1" applyBorder="1" applyAlignment="1" applyProtection="1">
      <alignment horizontal="center" vertical="center"/>
    </xf>
    <xf numFmtId="14" fontId="4" fillId="2" borderId="0" xfId="0" applyNumberFormat="1" applyFont="1" applyFill="1" applyBorder="1" applyAlignment="1" applyProtection="1">
      <alignment horizontal="left"/>
    </xf>
    <xf numFmtId="3" fontId="4" fillId="2" borderId="0" xfId="0" applyNumberFormat="1" applyFont="1" applyFill="1" applyBorder="1" applyAlignment="1" applyProtection="1">
      <alignment horizontal="right"/>
    </xf>
    <xf numFmtId="0" fontId="4" fillId="2" borderId="0" xfId="0" applyFont="1" applyFill="1" applyAlignment="1" applyProtection="1">
      <alignment horizontal="left"/>
    </xf>
    <xf numFmtId="0" fontId="4" fillId="11" borderId="0" xfId="0" applyFont="1" applyFill="1" applyProtection="1"/>
    <xf numFmtId="0" fontId="14" fillId="0" borderId="0" xfId="0" applyFont="1"/>
    <xf numFmtId="0" fontId="15" fillId="0" borderId="0" xfId="0" applyFont="1"/>
    <xf numFmtId="0" fontId="6" fillId="0" borderId="0" xfId="0" applyFont="1" applyAlignment="1">
      <alignment horizontal="right" vertical="center"/>
    </xf>
    <xf numFmtId="0" fontId="4" fillId="0" borderId="0" xfId="0" applyFont="1" applyAlignment="1">
      <alignment horizontal="right"/>
    </xf>
    <xf numFmtId="14" fontId="4" fillId="0" borderId="0" xfId="0" applyNumberFormat="1" applyFont="1" applyFill="1" applyAlignment="1">
      <alignment horizontal="left"/>
    </xf>
    <xf numFmtId="0" fontId="11" fillId="0" borderId="0" xfId="0" applyFont="1"/>
    <xf numFmtId="0" fontId="11" fillId="0" borderId="0" xfId="0" applyFont="1" applyAlignment="1">
      <alignment horizontal="right" vertical="center"/>
    </xf>
    <xf numFmtId="0" fontId="16" fillId="0" borderId="0" xfId="0" applyFont="1"/>
    <xf numFmtId="14" fontId="4" fillId="0" borderId="0" xfId="0" applyNumberFormat="1" applyFont="1"/>
    <xf numFmtId="0" fontId="4" fillId="3" borderId="5" xfId="0" applyFont="1" applyFill="1" applyBorder="1" applyProtection="1"/>
    <xf numFmtId="0" fontId="12" fillId="3" borderId="0" xfId="0" applyFont="1" applyFill="1" applyAlignment="1" applyProtection="1">
      <alignment horizontal="center" vertical="center" wrapText="1"/>
    </xf>
    <xf numFmtId="0" fontId="12" fillId="3" borderId="0" xfId="0" applyFont="1" applyFill="1" applyProtection="1"/>
    <xf numFmtId="164" fontId="2" fillId="3" borderId="0" xfId="1" applyFont="1" applyFill="1" applyProtection="1"/>
    <xf numFmtId="164" fontId="12" fillId="3" borderId="0" xfId="1" applyFont="1" applyFill="1" applyProtection="1"/>
    <xf numFmtId="164" fontId="2" fillId="3" borderId="0" xfId="1" applyFont="1" applyFill="1" applyBorder="1" applyAlignment="1" applyProtection="1">
      <alignment horizontal="right"/>
    </xf>
    <xf numFmtId="14" fontId="4" fillId="12" borderId="0" xfId="0" applyNumberFormat="1" applyFont="1" applyFill="1"/>
    <xf numFmtId="0" fontId="4" fillId="12" borderId="0" xfId="0" applyFont="1" applyFill="1" applyAlignment="1">
      <alignment vertical="top" wrapText="1"/>
    </xf>
    <xf numFmtId="164" fontId="12" fillId="3" borderId="0" xfId="1" applyFont="1" applyFill="1" applyBorder="1" applyAlignment="1" applyProtection="1">
      <alignment horizontal="center"/>
    </xf>
    <xf numFmtId="164" fontId="12" fillId="3" borderId="0" xfId="1" applyFont="1" applyFill="1" applyBorder="1" applyAlignment="1" applyProtection="1"/>
    <xf numFmtId="0" fontId="12" fillId="3" borderId="0" xfId="0" applyFont="1" applyFill="1" applyAlignment="1" applyProtection="1"/>
    <xf numFmtId="0" fontId="12" fillId="3" borderId="0" xfId="0" applyFont="1" applyFill="1" applyAlignment="1" applyProtection="1">
      <alignment horizontal="center"/>
    </xf>
    <xf numFmtId="164" fontId="12" fillId="3" borderId="0" xfId="1" applyFont="1" applyFill="1" applyBorder="1" applyAlignment="1" applyProtection="1">
      <alignment horizontal="right"/>
    </xf>
    <xf numFmtId="0" fontId="4" fillId="12" borderId="0" xfId="0" applyFont="1" applyFill="1" applyProtection="1"/>
    <xf numFmtId="0" fontId="13" fillId="3" borderId="0" xfId="0" applyFont="1" applyFill="1" applyAlignment="1" applyProtection="1">
      <alignment horizontal="right"/>
    </xf>
    <xf numFmtId="0" fontId="17" fillId="0" borderId="0" xfId="0" applyFont="1" applyProtection="1"/>
    <xf numFmtId="0" fontId="17" fillId="3" borderId="0" xfId="0" applyFont="1" applyFill="1" applyProtection="1"/>
    <xf numFmtId="0" fontId="17" fillId="0" borderId="5" xfId="0" applyFont="1" applyFill="1" applyBorder="1" applyProtection="1"/>
    <xf numFmtId="0" fontId="13" fillId="0" borderId="0" xfId="0" applyFont="1" applyAlignment="1" applyProtection="1">
      <alignment horizontal="right"/>
    </xf>
    <xf numFmtId="0" fontId="13" fillId="0" borderId="0" xfId="0" applyFont="1" applyFill="1" applyAlignment="1" applyProtection="1">
      <alignment horizontal="right"/>
    </xf>
    <xf numFmtId="0" fontId="14" fillId="0" borderId="0" xfId="0" applyFont="1" applyProtection="1"/>
    <xf numFmtId="0" fontId="15" fillId="0" borderId="0" xfId="0" applyFont="1" applyProtection="1"/>
    <xf numFmtId="14" fontId="4" fillId="0" borderId="0" xfId="0" applyNumberFormat="1" applyFont="1" applyFill="1" applyAlignment="1" applyProtection="1">
      <alignment horizontal="left"/>
    </xf>
    <xf numFmtId="0" fontId="11" fillId="0" borderId="0" xfId="0" applyFont="1" applyAlignment="1" applyProtection="1">
      <alignment horizontal="right" vertical="center"/>
    </xf>
    <xf numFmtId="0" fontId="16" fillId="0" borderId="0" xfId="0" applyFont="1" applyProtection="1"/>
    <xf numFmtId="14" fontId="4" fillId="12" borderId="0" xfId="0" applyNumberFormat="1" applyFont="1" applyFill="1" applyProtection="1"/>
    <xf numFmtId="0" fontId="4" fillId="12" borderId="0" xfId="0" applyFont="1" applyFill="1" applyAlignment="1" applyProtection="1">
      <alignment vertical="top" wrapText="1"/>
    </xf>
    <xf numFmtId="164" fontId="4" fillId="4" borderId="0" xfId="0" applyNumberFormat="1" applyFont="1" applyFill="1" applyProtection="1"/>
    <xf numFmtId="0" fontId="7" fillId="8" borderId="0" xfId="0" applyFont="1" applyFill="1" applyAlignment="1" applyProtection="1">
      <alignment horizontal="left" vertical="center" wrapText="1"/>
    </xf>
    <xf numFmtId="0" fontId="4" fillId="0" borderId="0" xfId="0" applyFont="1" applyFill="1" applyAlignment="1" applyProtection="1">
      <alignment horizontal="left" vertical="top" wrapText="1"/>
    </xf>
    <xf numFmtId="0" fontId="4" fillId="0" borderId="0" xfId="0" applyFont="1" applyFill="1" applyAlignment="1" applyProtection="1">
      <alignment horizontal="left" vertical="center" wrapText="1"/>
    </xf>
    <xf numFmtId="165" fontId="4" fillId="2" borderId="0" xfId="1" applyNumberFormat="1" applyFont="1" applyFill="1" applyBorder="1" applyAlignment="1" applyProtection="1">
      <alignment horizontal="right"/>
      <protection locked="0"/>
    </xf>
    <xf numFmtId="0" fontId="7" fillId="0" borderId="0" xfId="0" applyFont="1" applyFill="1" applyAlignment="1" applyProtection="1">
      <alignment horizontal="center" vertical="center" wrapText="1"/>
    </xf>
    <xf numFmtId="165" fontId="4" fillId="3" borderId="0" xfId="1" applyNumberFormat="1" applyFont="1" applyFill="1" applyBorder="1" applyAlignment="1" applyProtection="1">
      <alignment horizontal="right"/>
    </xf>
    <xf numFmtId="0" fontId="4" fillId="2" borderId="0" xfId="0" applyFont="1" applyFill="1" applyAlignment="1" applyProtection="1">
      <alignment horizontal="left"/>
    </xf>
    <xf numFmtId="0" fontId="4" fillId="0" borderId="0" xfId="0" applyFont="1" applyFill="1" applyAlignment="1">
      <alignment horizontal="left" vertical="top" wrapText="1"/>
    </xf>
    <xf numFmtId="165" fontId="4" fillId="2" borderId="0" xfId="1" applyNumberFormat="1" applyFont="1" applyFill="1" applyBorder="1" applyAlignment="1" applyProtection="1"/>
    <xf numFmtId="165" fontId="4" fillId="2" borderId="0" xfId="1" applyNumberFormat="1" applyFont="1" applyFill="1" applyBorder="1" applyAlignment="1" applyProtection="1">
      <alignment horizontal="left"/>
    </xf>
    <xf numFmtId="0" fontId="7" fillId="3" borderId="0" xfId="0" applyFont="1" applyFill="1" applyAlignment="1" applyProtection="1">
      <alignment horizontal="center" vertical="center" wrapText="1"/>
    </xf>
    <xf numFmtId="14" fontId="4" fillId="2" borderId="0" xfId="0" applyNumberFormat="1" applyFont="1" applyFill="1" applyBorder="1" applyAlignment="1" applyProtection="1">
      <alignment horizontal="left"/>
    </xf>
    <xf numFmtId="165" fontId="4" fillId="2" borderId="0" xfId="1" applyNumberFormat="1" applyFont="1" applyFill="1" applyBorder="1" applyAlignment="1" applyProtection="1">
      <alignment horizontal="center"/>
    </xf>
    <xf numFmtId="0" fontId="2" fillId="5" borderId="1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</cellXfs>
  <cellStyles count="3">
    <cellStyle name="Prozent" xfId="2" builtinId="5"/>
    <cellStyle name="Standard" xfId="0" builtinId="0"/>
    <cellStyle name="Währung" xfId="1" builtinId="4"/>
  </cellStyles>
  <dxfs count="48">
    <dxf>
      <fill>
        <patternFill>
          <bgColor theme="9" tint="0.59996337778862885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ont>
        <color rgb="FFC00000"/>
      </font>
      <fill>
        <patternFill patternType="solid">
          <bgColor theme="0" tint="-4.9989318521683403E-2"/>
        </patternFill>
      </fill>
    </dxf>
    <dxf>
      <font>
        <color rgb="FFC00000"/>
      </font>
      <fill>
        <patternFill patternType="solid">
          <bgColor theme="0" tint="-4.9989318521683403E-2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ont>
        <color rgb="FFC00000"/>
      </font>
      <fill>
        <patternFill patternType="solid">
          <bgColor theme="0" tint="-4.9989318521683403E-2"/>
        </patternFill>
      </fill>
    </dxf>
    <dxf>
      <font>
        <color rgb="FFC00000"/>
      </font>
      <fill>
        <patternFill patternType="solid">
          <bgColor theme="0" tint="-4.9989318521683403E-2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5" tint="0.79998168889431442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ill>
        <patternFill>
          <bgColor theme="5" tint="0.79998168889431442"/>
        </patternFill>
      </fill>
    </dxf>
    <dxf>
      <font>
        <color rgb="FFC00000"/>
      </font>
      <fill>
        <patternFill patternType="solid">
          <bgColor theme="0" tint="-4.9989318521683403E-2"/>
        </patternFill>
      </fill>
    </dxf>
    <dxf>
      <font>
        <color rgb="FFC00000"/>
      </font>
      <fill>
        <patternFill patternType="solid">
          <bgColor theme="0" tint="-4.9989318521683403E-2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313C98"/>
      <color rgb="FFBAE8FC"/>
      <color rgb="FF0BA2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28863</xdr:colOff>
      <xdr:row>0</xdr:row>
      <xdr:rowOff>28864</xdr:rowOff>
    </xdr:from>
    <xdr:to>
      <xdr:col>0</xdr:col>
      <xdr:colOff>632419</xdr:colOff>
      <xdr:row>0</xdr:row>
      <xdr:rowOff>748254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6F9F9CD3-BC37-445F-9A5E-BF4519A31B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863" y="28864"/>
          <a:ext cx="603556" cy="7193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R175"/>
  <sheetViews>
    <sheetView showGridLines="0" tabSelected="1" zoomScale="99" zoomScaleNormal="99" zoomScaleSheetLayoutView="83" zoomScalePageLayoutView="110" workbookViewId="0">
      <selection activeCell="A3" sqref="A3"/>
    </sheetView>
  </sheetViews>
  <sheetFormatPr baseColWidth="10" defaultColWidth="10.85546875" defaultRowHeight="17.25" zeroHeight="1" x14ac:dyDescent="0.35"/>
  <cols>
    <col min="1" max="1" width="35.85546875" style="16" customWidth="1"/>
    <col min="2" max="2" width="1.42578125" style="16" customWidth="1"/>
    <col min="3" max="3" width="18.140625" style="16" customWidth="1"/>
    <col min="4" max="4" width="3.85546875" style="16" customWidth="1"/>
    <col min="5" max="5" width="29.140625" style="16" customWidth="1"/>
    <col min="6" max="6" width="1.42578125" style="16" customWidth="1"/>
    <col min="7" max="7" width="19.42578125" style="16" customWidth="1"/>
    <col min="8" max="8" width="5.85546875" style="16" customWidth="1"/>
    <col min="9" max="9" width="21.42578125" style="16" customWidth="1"/>
    <col min="10" max="10" width="3.28515625" style="16" customWidth="1"/>
    <col min="11" max="11" width="22.140625" style="16" customWidth="1"/>
    <col min="12" max="12" width="10.85546875" style="73"/>
    <col min="13" max="16384" width="10.85546875" style="105"/>
  </cols>
  <sheetData>
    <row r="1" spans="1:12" ht="92.1" customHeight="1" x14ac:dyDescent="0.4">
      <c r="A1" s="112"/>
      <c r="B1" s="112"/>
      <c r="L1" s="105"/>
    </row>
    <row r="2" spans="1:12" ht="45.95" customHeight="1" x14ac:dyDescent="0.35">
      <c r="L2" s="105"/>
    </row>
    <row r="3" spans="1:12" ht="24.75" x14ac:dyDescent="0.5">
      <c r="A3" s="113" t="s">
        <v>55</v>
      </c>
      <c r="B3" s="113"/>
      <c r="C3" s="37"/>
      <c r="J3" s="24" t="s">
        <v>18</v>
      </c>
      <c r="K3" s="114">
        <f ca="1">TODAY()</f>
        <v>43178</v>
      </c>
      <c r="L3" s="105"/>
    </row>
    <row r="4" spans="1:12" ht="21.75" x14ac:dyDescent="0.45">
      <c r="A4" s="61" t="s">
        <v>57</v>
      </c>
      <c r="B4" s="61"/>
      <c r="C4" s="115"/>
      <c r="D4" s="116"/>
      <c r="E4" s="116"/>
      <c r="F4" s="116"/>
      <c r="G4" s="116"/>
      <c r="H4" s="116"/>
      <c r="J4" s="38"/>
      <c r="K4" s="24"/>
      <c r="L4" s="117"/>
    </row>
    <row r="5" spans="1:12" ht="6.6" customHeight="1" x14ac:dyDescent="0.45">
      <c r="A5" s="61"/>
      <c r="B5" s="61"/>
      <c r="C5" s="115"/>
      <c r="D5" s="116"/>
      <c r="E5" s="116"/>
      <c r="F5" s="116"/>
      <c r="G5" s="116"/>
      <c r="H5" s="116"/>
      <c r="J5" s="38"/>
      <c r="K5" s="24"/>
      <c r="L5" s="117"/>
    </row>
    <row r="6" spans="1:12" ht="36" customHeight="1" x14ac:dyDescent="0.35">
      <c r="A6" s="121" t="s">
        <v>56</v>
      </c>
      <c r="B6" s="121"/>
      <c r="C6" s="121"/>
      <c r="D6" s="121"/>
      <c r="E6" s="121"/>
      <c r="F6" s="121"/>
      <c r="G6" s="121"/>
      <c r="H6" s="121"/>
      <c r="I6" s="121"/>
      <c r="J6" s="121"/>
      <c r="K6" s="121"/>
      <c r="L6" s="118"/>
    </row>
    <row r="7" spans="1:12" ht="9.9499999999999993" customHeight="1" x14ac:dyDescent="0.35"/>
    <row r="8" spans="1:12" x14ac:dyDescent="0.35">
      <c r="A8" s="20" t="s">
        <v>10</v>
      </c>
      <c r="B8" s="20"/>
      <c r="C8" s="20"/>
      <c r="D8" s="21"/>
      <c r="E8" s="21"/>
      <c r="F8" s="21"/>
      <c r="G8" s="21"/>
      <c r="H8" s="21"/>
      <c r="I8" s="21"/>
      <c r="J8" s="21"/>
      <c r="K8" s="21"/>
    </row>
    <row r="9" spans="1:12" ht="9.9499999999999993" customHeight="1" x14ac:dyDescent="0.35"/>
    <row r="10" spans="1:12" ht="20.100000000000001" customHeight="1" x14ac:dyDescent="0.35">
      <c r="C10" s="23" t="s">
        <v>33</v>
      </c>
      <c r="D10" s="23"/>
      <c r="E10" s="23" t="s">
        <v>36</v>
      </c>
      <c r="G10" s="23" t="s">
        <v>11</v>
      </c>
      <c r="I10" s="16" t="s">
        <v>15</v>
      </c>
    </row>
    <row r="11" spans="1:12" ht="9.9499999999999993" customHeight="1" x14ac:dyDescent="0.35"/>
    <row r="12" spans="1:12" ht="20.100000000000001" customHeight="1" x14ac:dyDescent="0.35">
      <c r="A12" s="16" t="s">
        <v>31</v>
      </c>
      <c r="C12" s="10"/>
      <c r="D12" s="14"/>
      <c r="E12" s="15"/>
      <c r="G12" s="12">
        <f>C12</f>
        <v>0</v>
      </c>
      <c r="I12" s="36">
        <f>G12</f>
        <v>0</v>
      </c>
      <c r="J12" s="17"/>
    </row>
    <row r="13" spans="1:12" ht="6.95" customHeight="1" x14ac:dyDescent="0.35">
      <c r="A13" s="122" t="s">
        <v>32</v>
      </c>
      <c r="B13" s="69"/>
      <c r="C13" s="18"/>
      <c r="D13" s="17"/>
      <c r="E13" s="18"/>
      <c r="F13" s="17"/>
      <c r="G13" s="18"/>
      <c r="H13" s="17"/>
      <c r="I13" s="19"/>
      <c r="J13" s="17"/>
      <c r="K13" s="124" t="str">
        <f>IF(OR(G14&gt;=119%,G14=0%),"","zu niedriges Pensum kein Anspruch")</f>
        <v/>
      </c>
    </row>
    <row r="14" spans="1:12" ht="20.100000000000001" customHeight="1" x14ac:dyDescent="0.35">
      <c r="A14" s="122"/>
      <c r="B14" s="69"/>
      <c r="C14" s="11"/>
      <c r="D14" s="17"/>
      <c r="E14" s="11"/>
      <c r="F14" s="17"/>
      <c r="G14" s="13">
        <f>C14+E14</f>
        <v>0</v>
      </c>
      <c r="H14" s="17"/>
      <c r="I14" s="36">
        <f>IF(G14=0%,0,G14-100%)</f>
        <v>0</v>
      </c>
      <c r="J14" s="17"/>
      <c r="K14" s="124"/>
    </row>
    <row r="15" spans="1:12" ht="6.95" customHeight="1" x14ac:dyDescent="0.35">
      <c r="A15" s="122"/>
      <c r="B15" s="69"/>
      <c r="C15" s="33"/>
      <c r="D15" s="17"/>
      <c r="E15" s="33"/>
      <c r="F15" s="17"/>
      <c r="H15" s="17"/>
      <c r="I15" s="17"/>
      <c r="J15" s="17"/>
      <c r="K15" s="124"/>
    </row>
    <row r="16" spans="1:12" ht="20.100000000000001" hidden="1" customHeight="1" x14ac:dyDescent="0.35">
      <c r="A16" s="69"/>
      <c r="B16" s="69"/>
      <c r="C16" s="33"/>
      <c r="D16" s="17"/>
      <c r="E16" s="33"/>
      <c r="F16" s="17"/>
      <c r="H16" s="17"/>
      <c r="I16" s="40">
        <f>I12+I14</f>
        <v>0</v>
      </c>
      <c r="J16" s="17"/>
      <c r="K16" s="17"/>
    </row>
    <row r="17" spans="1:18" ht="9.9499999999999993" customHeight="1" x14ac:dyDescent="0.35">
      <c r="E17" s="14"/>
    </row>
    <row r="18" spans="1:18" x14ac:dyDescent="0.35">
      <c r="A18" s="20" t="s">
        <v>0</v>
      </c>
      <c r="B18" s="20"/>
      <c r="C18" s="20"/>
      <c r="D18" s="21"/>
      <c r="E18" s="21"/>
      <c r="F18" s="21"/>
      <c r="G18" s="21"/>
      <c r="H18" s="21"/>
      <c r="I18" s="21"/>
      <c r="J18" s="21"/>
      <c r="K18" s="21"/>
    </row>
    <row r="19" spans="1:18" ht="9.9499999999999993" customHeight="1" x14ac:dyDescent="0.35"/>
    <row r="20" spans="1:18" x14ac:dyDescent="0.35">
      <c r="A20" s="16" t="s">
        <v>39</v>
      </c>
      <c r="E20" s="70"/>
      <c r="G20" s="16" t="s">
        <v>41</v>
      </c>
      <c r="J20" s="123"/>
      <c r="K20" s="123"/>
    </row>
    <row r="21" spans="1:18" ht="9.9499999999999993" customHeight="1" x14ac:dyDescent="0.35"/>
    <row r="22" spans="1:18" x14ac:dyDescent="0.35">
      <c r="A22" s="16" t="s">
        <v>40</v>
      </c>
      <c r="E22" s="70"/>
      <c r="G22" s="16" t="s">
        <v>42</v>
      </c>
      <c r="J22" s="123"/>
      <c r="K22" s="123"/>
    </row>
    <row r="23" spans="1:18" ht="9.9499999999999993" customHeight="1" x14ac:dyDescent="0.35"/>
    <row r="24" spans="1:18" x14ac:dyDescent="0.35">
      <c r="A24" s="16" t="s">
        <v>1</v>
      </c>
      <c r="E24" s="7">
        <f>IF(SUM((E22-100000)/20)&lt;0,0,SUM((E22-100000)/20))</f>
        <v>0</v>
      </c>
      <c r="G24" s="16" t="s">
        <v>60</v>
      </c>
      <c r="J24" s="123"/>
      <c r="K24" s="123"/>
    </row>
    <row r="25" spans="1:18" ht="9.9499999999999993" customHeight="1" x14ac:dyDescent="0.35"/>
    <row r="26" spans="1:18" x14ac:dyDescent="0.35">
      <c r="A26" s="22" t="s">
        <v>0</v>
      </c>
      <c r="B26" s="22"/>
      <c r="E26" s="6">
        <f>E20+E24+J20+J22-J24</f>
        <v>0</v>
      </c>
      <c r="H26" s="45"/>
      <c r="I26" s="45"/>
      <c r="J26" s="125"/>
      <c r="K26" s="125"/>
    </row>
    <row r="27" spans="1:18" ht="9.9499999999999993" customHeight="1" x14ac:dyDescent="0.35">
      <c r="C27" s="22"/>
    </row>
    <row r="28" spans="1:18" x14ac:dyDescent="0.35">
      <c r="E28" s="14"/>
    </row>
    <row r="29" spans="1:18" x14ac:dyDescent="0.35">
      <c r="A29" s="20" t="s">
        <v>46</v>
      </c>
      <c r="B29" s="20"/>
      <c r="C29" s="20"/>
      <c r="D29" s="21"/>
      <c r="E29" s="21"/>
      <c r="F29" s="21"/>
      <c r="G29" s="21"/>
      <c r="H29" s="21"/>
      <c r="I29" s="21"/>
      <c r="J29" s="21"/>
      <c r="K29" s="21"/>
    </row>
    <row r="30" spans="1:18" ht="9.9499999999999993" customHeight="1" x14ac:dyDescent="0.35"/>
    <row r="31" spans="1:18" ht="18" thickBot="1" x14ac:dyDescent="0.4">
      <c r="A31" s="25" t="s">
        <v>3</v>
      </c>
      <c r="B31" s="25"/>
      <c r="C31" s="26"/>
      <c r="D31" s="26"/>
      <c r="E31" s="26"/>
      <c r="F31" s="26"/>
      <c r="G31" s="26"/>
      <c r="H31" s="26"/>
      <c r="I31" s="26"/>
      <c r="J31" s="26"/>
      <c r="K31" s="26"/>
    </row>
    <row r="32" spans="1:18" ht="9.9499999999999993" customHeight="1" x14ac:dyDescent="0.35">
      <c r="A32" s="22"/>
      <c r="B32" s="22"/>
      <c r="R32" s="105" t="s">
        <v>12</v>
      </c>
    </row>
    <row r="33" spans="1:11" ht="34.5" x14ac:dyDescent="0.35">
      <c r="C33" s="28" t="s">
        <v>34</v>
      </c>
      <c r="D33" s="29"/>
      <c r="E33" s="28" t="s">
        <v>30</v>
      </c>
      <c r="F33" s="29"/>
      <c r="G33" s="28" t="s">
        <v>13</v>
      </c>
      <c r="H33" s="45"/>
      <c r="I33" s="93" t="s">
        <v>37</v>
      </c>
      <c r="J33" s="94"/>
      <c r="K33" s="93" t="s">
        <v>2</v>
      </c>
    </row>
    <row r="34" spans="1:11" ht="9.9499999999999993" customHeight="1" x14ac:dyDescent="0.35">
      <c r="H34" s="45"/>
      <c r="I34" s="94"/>
      <c r="J34" s="94"/>
      <c r="K34" s="94"/>
    </row>
    <row r="35" spans="1:11" x14ac:dyDescent="0.35">
      <c r="A35" s="16" t="s">
        <v>27</v>
      </c>
      <c r="C35" s="4"/>
      <c r="E35" s="5"/>
      <c r="G35" s="9" t="str">
        <f>IF(ISBLANK(E35),"",ROUND(G37/5,2)*5)</f>
        <v/>
      </c>
      <c r="H35" s="45"/>
      <c r="I35" s="95" t="str">
        <f>IF(C37&lt;0,0,C37)</f>
        <v/>
      </c>
      <c r="J35" s="96"/>
      <c r="K35" s="97" t="str">
        <f>IF(ISBLANK(E35),"",IF(C35-I37&lt;25,25,C35-I37))</f>
        <v/>
      </c>
    </row>
    <row r="36" spans="1:11" x14ac:dyDescent="0.35">
      <c r="E36" s="14"/>
      <c r="G36" s="45"/>
      <c r="H36" s="45"/>
      <c r="I36" s="24" t="str">
        <f>IF(E35/5*100%&gt;$I$16,"Hinweis: Das maximal unterstützte Pensum liegt bei "&amp;($I$16*100)&amp;"%. Die Kitabetreuung wird an maximal "&amp;($I$16*5)&amp;" Wochentag/en unterstützt.","")</f>
        <v/>
      </c>
      <c r="J36" s="94"/>
      <c r="K36" s="94"/>
    </row>
    <row r="37" spans="1:11" ht="14.45" hidden="1" customHeight="1" x14ac:dyDescent="0.35">
      <c r="C37" s="41" t="str">
        <f>IF(ISBLANK(E35),"",IF(OR(K37&gt;=C35,K37&gt;C35-K35),C35-K35,K37))</f>
        <v/>
      </c>
      <c r="G37" s="30" t="e">
        <f>IF(E35/5*100%&lt;=$I$16,I35*(E35/5*100)*236/(100*12),($I$16*I35*236)/12)</f>
        <v>#VALUE!</v>
      </c>
      <c r="H37" s="45"/>
      <c r="I37" s="97" t="str">
        <f>IF(ISBLANK(E35),"",VLOOKUP($E$26,'Tabelle Betreuungsgutscheine'!A1:F21,4,1))</f>
        <v/>
      </c>
      <c r="J37" s="94"/>
      <c r="K37" s="95" t="str">
        <f>IF(ISBLANK($E$35),"",IF($C$35-25&lt;=25,($C$35-$K$35),$I$37))</f>
        <v/>
      </c>
    </row>
    <row r="38" spans="1:11" ht="36" hidden="1" customHeight="1" x14ac:dyDescent="0.35">
      <c r="H38" s="45"/>
      <c r="I38" s="94"/>
      <c r="J38" s="94"/>
      <c r="K38" s="94"/>
    </row>
    <row r="39" spans="1:11" x14ac:dyDescent="0.35">
      <c r="A39" s="16" t="s">
        <v>28</v>
      </c>
      <c r="C39" s="4"/>
      <c r="E39" s="5"/>
      <c r="G39" s="9" t="str">
        <f>IF(ISBLANK(E39),"",ROUND(G41/5,2)*5)</f>
        <v/>
      </c>
      <c r="H39" s="45"/>
      <c r="I39" s="95" t="str">
        <f>IF(C41&lt;0,0,C41)</f>
        <v/>
      </c>
      <c r="J39" s="96"/>
      <c r="K39" s="97" t="str">
        <f>IF(ISBLANK(E39),"",IF(C39-I41&lt;25,25,C39-I41))</f>
        <v/>
      </c>
    </row>
    <row r="40" spans="1:11" x14ac:dyDescent="0.35">
      <c r="E40" s="14"/>
      <c r="G40" s="45"/>
      <c r="H40" s="45"/>
      <c r="I40" s="24" t="str">
        <f>IF(E39/5*100%&gt;$I$16,"Hinweis: Das maximal unterstützte Pensum liegt bei "&amp;($I$16*100)&amp;"%. Die Kitabetreuung wird an maximal "&amp;($I$16*5)&amp;" Wochentag/en unterstützt.","")</f>
        <v/>
      </c>
      <c r="J40" s="94"/>
      <c r="K40" s="94"/>
    </row>
    <row r="41" spans="1:11" ht="16.5" hidden="1" customHeight="1" x14ac:dyDescent="0.35">
      <c r="C41" s="41" t="str">
        <f>IF(ISBLANK(E39),"",IF(OR(K41&gt;=C39,K41&gt;C39-K39),C39-K39,K41))</f>
        <v/>
      </c>
      <c r="G41" s="30" t="e">
        <f>IF(E39/5*100%&lt;=$I$16,I39*(E39/5*100)*236/(100*12),($I$16*I39*236)/12)</f>
        <v>#VALUE!</v>
      </c>
      <c r="H41" s="45"/>
      <c r="I41" s="97" t="str">
        <f>IF(ISBLANK(E39),"",VLOOKUP($E$26,'Tabelle Betreuungsgutscheine'!A1:F21,5,1))</f>
        <v/>
      </c>
      <c r="J41" s="94"/>
      <c r="K41" s="95" t="str">
        <f>IF(ISBLANK($E$39),"",IF($C$39-25&lt;=25,($C$39-$K$39),$I$41))</f>
        <v/>
      </c>
    </row>
    <row r="42" spans="1:11" ht="54" hidden="1" customHeight="1" x14ac:dyDescent="0.35">
      <c r="A42" s="17"/>
      <c r="B42" s="17"/>
      <c r="C42" s="17"/>
      <c r="D42" s="17"/>
      <c r="E42" s="17"/>
      <c r="F42" s="17"/>
      <c r="G42" s="35"/>
      <c r="H42" s="45"/>
      <c r="I42" s="97"/>
      <c r="J42" s="94"/>
      <c r="K42" s="95"/>
    </row>
    <row r="43" spans="1:11" ht="18" thickBot="1" x14ac:dyDescent="0.4">
      <c r="A43" s="25" t="s">
        <v>4</v>
      </c>
      <c r="B43" s="25"/>
      <c r="C43" s="26"/>
      <c r="D43" s="26"/>
      <c r="E43" s="26"/>
      <c r="F43" s="26"/>
      <c r="G43" s="26"/>
      <c r="H43" s="92"/>
      <c r="I43" s="26"/>
      <c r="J43" s="26"/>
      <c r="K43" s="26"/>
    </row>
    <row r="44" spans="1:11" ht="9.9499999999999993" customHeight="1" x14ac:dyDescent="0.35">
      <c r="H44" s="45"/>
      <c r="I44" s="94"/>
      <c r="J44" s="94"/>
      <c r="K44" s="94"/>
    </row>
    <row r="45" spans="1:11" ht="34.5" x14ac:dyDescent="0.35">
      <c r="C45" s="28" t="s">
        <v>35</v>
      </c>
      <c r="D45" s="29"/>
      <c r="E45" s="28" t="s">
        <v>14</v>
      </c>
      <c r="F45" s="29"/>
      <c r="G45" s="28" t="s">
        <v>13</v>
      </c>
      <c r="H45" s="45"/>
      <c r="I45" s="93" t="s">
        <v>38</v>
      </c>
      <c r="J45" s="94"/>
      <c r="K45" s="93" t="s">
        <v>20</v>
      </c>
    </row>
    <row r="46" spans="1:11" x14ac:dyDescent="0.35">
      <c r="H46" s="45"/>
      <c r="I46" s="94"/>
      <c r="J46" s="94"/>
      <c r="K46" s="94"/>
    </row>
    <row r="47" spans="1:11" x14ac:dyDescent="0.35">
      <c r="C47" s="4"/>
      <c r="E47" s="5"/>
      <c r="G47" s="9" t="str">
        <f>IF(ISBLANK(E47),"",ROUND(K49/5,2)*5)</f>
        <v/>
      </c>
      <c r="H47" s="45"/>
      <c r="I47" s="95" t="str">
        <f>IF(C49&lt;0,0,C49)</f>
        <v/>
      </c>
      <c r="J47" s="96"/>
      <c r="K47" s="97" t="str">
        <f>IF(ISBLANK(E47),"",IF(C47-G49&lt;=2.5,2.5,C47-G49))</f>
        <v/>
      </c>
    </row>
    <row r="48" spans="1:11" x14ac:dyDescent="0.35">
      <c r="E48" s="14"/>
      <c r="G48" s="45"/>
      <c r="H48" s="45"/>
      <c r="I48" s="24" t="str">
        <f>IF(E47*100%/50&gt;$I$16,"Hinweis: Das maximal unterstützte Pensum liegt bei "&amp;($I$16*100)&amp;"%. Es werden maximal "&amp;($I$16*200)&amp;" Stunden pro Monat unterstützt.","")</f>
        <v/>
      </c>
      <c r="J48" s="94"/>
      <c r="K48" s="94"/>
    </row>
    <row r="49" spans="1:12" ht="16.5" hidden="1" customHeight="1" x14ac:dyDescent="0.35">
      <c r="C49" s="41" t="str">
        <f>IF(ISBLANK(E47),"",IF(OR(I49&gt;=C47,I49&gt;C47-K47),C47-K47,I49))</f>
        <v/>
      </c>
      <c r="E49" s="14"/>
      <c r="G49" s="34" t="str">
        <f>IF(ISBLANK(E47),"",VLOOKUP($E$26,'Tabelle Betreuungsgutscheine'!A1:F20,6,1))</f>
        <v/>
      </c>
      <c r="I49" s="42" t="str">
        <f>IF(ISBLANK(E47),"",IF(C47-2.5&lt;=2.5,(C47-K47),G49))</f>
        <v/>
      </c>
      <c r="K49" s="30" t="e">
        <f>IF(E47*100%/50&lt;=$I$16,I47*E47*48/12,(I47*($I$16*50/100%)*48)/12)</f>
        <v>#VALUE!</v>
      </c>
    </row>
    <row r="50" spans="1:12" s="72" customFormat="1" ht="17.100000000000001" hidden="1" customHeight="1" x14ac:dyDescent="0.35">
      <c r="A50" s="45"/>
      <c r="B50" s="56"/>
      <c r="C50" s="45"/>
      <c r="D50" s="57"/>
      <c r="E50" s="45"/>
      <c r="F50" s="50"/>
      <c r="G50" s="45"/>
      <c r="H50" s="58"/>
      <c r="I50" s="45"/>
      <c r="J50" s="54"/>
      <c r="K50" s="48"/>
      <c r="L50" s="73"/>
    </row>
    <row r="51" spans="1:12" s="73" customFormat="1" x14ac:dyDescent="0.35">
      <c r="A51" s="20" t="s">
        <v>44</v>
      </c>
      <c r="B51" s="20"/>
      <c r="C51" s="20"/>
      <c r="D51" s="21"/>
      <c r="E51" s="21"/>
      <c r="F51" s="21"/>
      <c r="G51" s="21"/>
      <c r="H51" s="21"/>
      <c r="I51" s="21"/>
      <c r="J51" s="21"/>
      <c r="K51" s="21"/>
    </row>
    <row r="52" spans="1:12" s="73" customFormat="1" ht="9.9499999999999993" customHeight="1" x14ac:dyDescent="0.35">
      <c r="A52" s="16"/>
      <c r="B52" s="16"/>
      <c r="C52" s="16"/>
      <c r="D52" s="16"/>
      <c r="E52" s="16"/>
      <c r="F52" s="16"/>
      <c r="G52" s="16"/>
      <c r="H52" s="16"/>
      <c r="I52" s="16"/>
      <c r="J52" s="16"/>
      <c r="K52" s="16"/>
    </row>
    <row r="53" spans="1:12" s="73" customFormat="1" ht="18" thickBot="1" x14ac:dyDescent="0.4">
      <c r="A53" s="25" t="s">
        <v>3</v>
      </c>
      <c r="B53" s="25"/>
      <c r="C53" s="26"/>
      <c r="D53" s="26"/>
      <c r="E53" s="26"/>
      <c r="F53" s="26"/>
      <c r="G53" s="26"/>
      <c r="H53" s="26"/>
      <c r="I53" s="26"/>
      <c r="J53" s="26"/>
      <c r="K53" s="26"/>
    </row>
    <row r="54" spans="1:12" s="73" customFormat="1" ht="9.9499999999999993" customHeight="1" x14ac:dyDescent="0.35">
      <c r="A54" s="27"/>
      <c r="B54" s="27"/>
      <c r="C54" s="27"/>
      <c r="D54" s="27"/>
      <c r="E54" s="27"/>
      <c r="F54" s="16"/>
      <c r="G54" s="16"/>
      <c r="H54" s="16"/>
      <c r="I54" s="16"/>
      <c r="J54" s="16"/>
      <c r="K54" s="16"/>
    </row>
    <row r="55" spans="1:12" s="73" customFormat="1" ht="34.5" x14ac:dyDescent="0.35">
      <c r="A55" s="16"/>
      <c r="B55" s="16"/>
      <c r="C55" s="28" t="s">
        <v>34</v>
      </c>
      <c r="D55" s="29"/>
      <c r="E55" s="28" t="s">
        <v>30</v>
      </c>
      <c r="F55" s="29"/>
      <c r="G55" s="28" t="s">
        <v>13</v>
      </c>
      <c r="H55" s="102"/>
      <c r="I55" s="93" t="s">
        <v>37</v>
      </c>
      <c r="J55" s="94"/>
      <c r="K55" s="93" t="s">
        <v>2</v>
      </c>
    </row>
    <row r="56" spans="1:12" s="73" customFormat="1" ht="9.9499999999999993" customHeight="1" x14ac:dyDescent="0.35">
      <c r="A56" s="16"/>
      <c r="B56" s="16"/>
      <c r="C56" s="16"/>
      <c r="D56" s="16"/>
      <c r="E56" s="16"/>
      <c r="F56" s="16"/>
      <c r="G56" s="16"/>
      <c r="H56" s="102"/>
      <c r="I56" s="94"/>
      <c r="J56" s="94"/>
      <c r="K56" s="94"/>
    </row>
    <row r="57" spans="1:12" s="73" customFormat="1" x14ac:dyDescent="0.35">
      <c r="A57" s="16" t="s">
        <v>27</v>
      </c>
      <c r="B57" s="16"/>
      <c r="C57" s="4"/>
      <c r="D57" s="16"/>
      <c r="E57" s="5"/>
      <c r="F57" s="16"/>
      <c r="G57" s="9" t="str">
        <f>IF(ISBLANK(E57),"",ROUND(G59/5,2)*5)</f>
        <v/>
      </c>
      <c r="H57" s="102"/>
      <c r="I57" s="95" t="str">
        <f>IF(C59&lt;0,0,C59)</f>
        <v/>
      </c>
      <c r="J57" s="96"/>
      <c r="K57" s="97" t="str">
        <f>IF(ISBLANK(E57),"",IF(C57-I59&lt;25,25,C57-I59))</f>
        <v/>
      </c>
    </row>
    <row r="58" spans="1:12" s="73" customFormat="1" x14ac:dyDescent="0.35">
      <c r="A58" s="16"/>
      <c r="B58" s="16"/>
      <c r="C58" s="16"/>
      <c r="D58" s="16"/>
      <c r="E58" s="14"/>
      <c r="F58" s="16"/>
      <c r="G58" s="64"/>
      <c r="H58" s="102"/>
      <c r="I58" s="106" t="str">
        <f>IF(E57/5*100%&gt;$I$16,"Hinweis: Das maximal unterstützte Pensum liegt bei "&amp;($I$16*100)&amp;"%. Die Kitabetreuung wird an maximal "&amp;($I$16*5)&amp;" Wochentag/en unterstützt.","")</f>
        <v/>
      </c>
      <c r="J58" s="94"/>
      <c r="K58" s="94"/>
    </row>
    <row r="59" spans="1:12" s="73" customFormat="1" ht="16.5" hidden="1" customHeight="1" x14ac:dyDescent="0.35">
      <c r="A59" s="16"/>
      <c r="B59" s="16"/>
      <c r="C59" s="41" t="str">
        <f>IF(ISBLANK(E57),"",IF(OR(K59&gt;=C57,K59&gt;C57-K57),C57-K57,K59))</f>
        <v/>
      </c>
      <c r="D59" s="16"/>
      <c r="E59" s="16"/>
      <c r="F59" s="16"/>
      <c r="G59" s="30" t="e">
        <f>IF(E57/5*100%&lt;=$I$16,I57*(E57/5*100)*236/(100*12),($I$16*I57*236)/12)</f>
        <v>#VALUE!</v>
      </c>
      <c r="H59" s="102"/>
      <c r="I59" s="97" t="str">
        <f>IF(ISBLANK(E57),"",VLOOKUP($E$26,'Tabelle Betreuungsgutscheine'!A1:F21,4,1))</f>
        <v/>
      </c>
      <c r="J59" s="94"/>
      <c r="K59" s="95" t="str">
        <f>IF(ISBLANK($E$35),"",IF($C$35-25&lt;=25,($C$35-$K$35),$I$37))</f>
        <v/>
      </c>
    </row>
    <row r="60" spans="1:12" s="73" customFormat="1" ht="36" hidden="1" customHeight="1" x14ac:dyDescent="0.35">
      <c r="A60" s="16"/>
      <c r="B60" s="16"/>
      <c r="C60" s="16"/>
      <c r="D60" s="16"/>
      <c r="E60" s="16"/>
      <c r="F60" s="16"/>
      <c r="G60" s="63"/>
      <c r="H60" s="102"/>
      <c r="I60" s="102"/>
      <c r="J60" s="102"/>
      <c r="K60" s="102"/>
    </row>
    <row r="61" spans="1:12" s="73" customFormat="1" x14ac:dyDescent="0.35">
      <c r="A61" s="16" t="s">
        <v>28</v>
      </c>
      <c r="B61" s="16"/>
      <c r="C61" s="4"/>
      <c r="D61" s="16"/>
      <c r="E61" s="5"/>
      <c r="F61" s="16"/>
      <c r="G61" s="9" t="str">
        <f>IF(ISBLANK(E61),"",ROUND(G63/5,2)*5)</f>
        <v/>
      </c>
      <c r="H61" s="102"/>
      <c r="I61" s="95" t="str">
        <f>IF(C63&lt;0,0,C63)</f>
        <v/>
      </c>
      <c r="J61" s="96"/>
      <c r="K61" s="97" t="str">
        <f>IF(ISBLANK(E61),"",IF(C61-I63&lt;25,25,C61-I63))</f>
        <v/>
      </c>
    </row>
    <row r="62" spans="1:12" s="73" customFormat="1" x14ac:dyDescent="0.35">
      <c r="A62" s="16"/>
      <c r="B62" s="16"/>
      <c r="C62" s="16"/>
      <c r="D62" s="16"/>
      <c r="E62" s="14"/>
      <c r="F62" s="16"/>
      <c r="G62" s="64"/>
      <c r="H62" s="102"/>
      <c r="I62" s="106" t="str">
        <f>IF(E61/5*100%&gt;$I$16,"Hinweis: Das maximal unterstützte Pensum liegt bei "&amp;($I$16*100)&amp;"%. Die Kitabetreuung wird an maximal "&amp;($I$16*5)&amp;" Wochentag/en unterstützt.","")</f>
        <v/>
      </c>
      <c r="J62" s="94"/>
      <c r="K62" s="94"/>
    </row>
    <row r="63" spans="1:12" s="73" customFormat="1" ht="16.5" hidden="1" customHeight="1" x14ac:dyDescent="0.35">
      <c r="A63" s="16"/>
      <c r="B63" s="16"/>
      <c r="C63" s="41" t="str">
        <f>IF(ISBLANK(E61),"",IF(OR(K63&gt;=C61,K63&gt;C61-K61),C61-K61,K63))</f>
        <v/>
      </c>
      <c r="D63" s="16"/>
      <c r="E63" s="47">
        <f>E57+E61</f>
        <v>0</v>
      </c>
      <c r="F63" s="16"/>
      <c r="G63" s="30" t="e">
        <f>IF(E61/5*100%&lt;=$I$16,I61*(E61/5*100)*236/(100*12),($I$16*I61*236)/12)</f>
        <v>#VALUE!</v>
      </c>
      <c r="H63" s="102"/>
      <c r="I63" s="97" t="str">
        <f>IF(ISBLANK(E61),"",VLOOKUP($E$26,'Tabelle Betreuungsgutscheine'!A1:F21,5,1))</f>
        <v/>
      </c>
      <c r="J63" s="94"/>
      <c r="K63" s="95" t="str">
        <f>IF(ISBLANK($E$39),"",IF($C$39-25&lt;=25,($C$39-$K$39),$I$41))</f>
        <v/>
      </c>
    </row>
    <row r="64" spans="1:12" s="73" customFormat="1" ht="15.6" hidden="1" customHeight="1" x14ac:dyDescent="0.35">
      <c r="A64" s="17"/>
      <c r="B64" s="17"/>
      <c r="C64" s="17"/>
      <c r="D64" s="17"/>
      <c r="E64" s="17"/>
      <c r="F64" s="17"/>
      <c r="G64" s="35"/>
      <c r="H64" s="102"/>
      <c r="I64" s="97"/>
      <c r="J64" s="94"/>
      <c r="K64" s="95"/>
    </row>
    <row r="65" spans="1:11" s="73" customFormat="1" ht="17.100000000000001" customHeight="1" x14ac:dyDescent="0.35">
      <c r="A65" s="45"/>
      <c r="B65" s="45"/>
      <c r="C65" s="64"/>
      <c r="D65" s="64"/>
      <c r="E65" s="64"/>
      <c r="F65" s="45"/>
      <c r="G65" s="65"/>
      <c r="H65" s="102"/>
      <c r="I65" s="100" t="s">
        <v>50</v>
      </c>
      <c r="J65" s="101"/>
      <c r="K65" s="102"/>
    </row>
    <row r="66" spans="1:11" s="73" customFormat="1" ht="17.100000000000001" customHeight="1" x14ac:dyDescent="0.35">
      <c r="A66" s="45" t="s">
        <v>45</v>
      </c>
      <c r="B66" s="45"/>
      <c r="C66" s="45"/>
      <c r="D66" s="76"/>
      <c r="E66" s="45"/>
      <c r="F66" s="45"/>
      <c r="G66" s="9">
        <f>IF(ISBLANK(E63),0,ROUND(G68/5,2)*5)</f>
        <v>0</v>
      </c>
      <c r="H66" s="102"/>
      <c r="I66" s="104">
        <f>IF(E63&gt;0,'Tabelle Betreuungsgutscheine'!$D$22,0)</f>
        <v>0</v>
      </c>
      <c r="J66" s="103"/>
      <c r="K66" s="103"/>
    </row>
    <row r="67" spans="1:11" s="73" customFormat="1" ht="17.100000000000001" customHeight="1" x14ac:dyDescent="0.35">
      <c r="A67" s="45"/>
      <c r="B67" s="45"/>
      <c r="C67" s="45"/>
      <c r="D67" s="55"/>
      <c r="E67" s="45"/>
      <c r="F67" s="45"/>
      <c r="G67" s="64"/>
      <c r="H67" s="102"/>
      <c r="I67" s="106" t="str">
        <f>IF(E63/5*100%&gt;$I$16,"Hinweis: Das maximal unterstützte Pensum liegt bei "&amp;($I$16*100)&amp;"%. Der Geschwisterbonus wird für maximal "&amp;($I$16*5)&amp;" Tage pro Woche ausbezahlt.","")</f>
        <v/>
      </c>
      <c r="J67" s="94"/>
      <c r="K67" s="103"/>
    </row>
    <row r="68" spans="1:11" s="73" customFormat="1" ht="17.100000000000001" hidden="1" customHeight="1" x14ac:dyDescent="0.35">
      <c r="A68" s="45"/>
      <c r="B68" s="45"/>
      <c r="C68" s="45"/>
      <c r="D68" s="55"/>
      <c r="E68" s="45"/>
      <c r="F68" s="45"/>
      <c r="G68" s="30">
        <f>IF(E63/5*100%&lt;=$I$16,I66*(E63/5*100)*236/(100*12),($I$16*I66*236)/12)</f>
        <v>0</v>
      </c>
      <c r="H68" s="102"/>
      <c r="I68" s="94"/>
      <c r="J68" s="94"/>
      <c r="K68" s="103"/>
    </row>
    <row r="69" spans="1:11" s="73" customFormat="1" ht="17.100000000000001" hidden="1" customHeight="1" x14ac:dyDescent="0.35">
      <c r="A69" s="45"/>
      <c r="B69" s="45"/>
      <c r="C69" s="45"/>
      <c r="D69" s="55"/>
      <c r="E69" s="45"/>
      <c r="F69" s="45"/>
      <c r="G69" s="48"/>
      <c r="H69" s="64"/>
      <c r="I69" s="94"/>
      <c r="J69" s="94"/>
      <c r="K69" s="94"/>
    </row>
    <row r="70" spans="1:11" s="73" customFormat="1" ht="18" thickBot="1" x14ac:dyDescent="0.4">
      <c r="A70" s="25" t="s">
        <v>4</v>
      </c>
      <c r="B70" s="25"/>
      <c r="C70" s="26"/>
      <c r="D70" s="26"/>
      <c r="E70" s="26"/>
      <c r="F70" s="26"/>
      <c r="G70" s="26"/>
      <c r="H70" s="26"/>
      <c r="I70" s="26"/>
      <c r="J70" s="26"/>
      <c r="K70" s="26"/>
    </row>
    <row r="71" spans="1:11" s="73" customFormat="1" ht="9.9499999999999993" customHeight="1" x14ac:dyDescent="0.35">
      <c r="A71" s="16"/>
      <c r="B71" s="16"/>
      <c r="C71" s="16"/>
      <c r="D71" s="16"/>
      <c r="E71" s="16"/>
      <c r="F71" s="16"/>
      <c r="G71" s="16"/>
      <c r="H71" s="64"/>
      <c r="I71" s="94"/>
      <c r="J71" s="94"/>
      <c r="K71" s="94"/>
    </row>
    <row r="72" spans="1:11" s="73" customFormat="1" ht="34.5" x14ac:dyDescent="0.35">
      <c r="A72" s="16"/>
      <c r="B72" s="16"/>
      <c r="C72" s="28" t="s">
        <v>35</v>
      </c>
      <c r="D72" s="29"/>
      <c r="E72" s="28" t="s">
        <v>14</v>
      </c>
      <c r="F72" s="29"/>
      <c r="G72" s="28" t="s">
        <v>13</v>
      </c>
      <c r="H72" s="64"/>
      <c r="I72" s="93" t="s">
        <v>38</v>
      </c>
      <c r="J72" s="94"/>
      <c r="K72" s="93" t="s">
        <v>20</v>
      </c>
    </row>
    <row r="73" spans="1:11" s="73" customFormat="1" x14ac:dyDescent="0.35">
      <c r="A73" s="16"/>
      <c r="B73" s="16"/>
      <c r="C73" s="16"/>
      <c r="D73" s="16"/>
      <c r="E73" s="16"/>
      <c r="F73" s="16"/>
      <c r="G73" s="16"/>
      <c r="H73" s="64"/>
      <c r="I73" s="94"/>
      <c r="J73" s="94"/>
      <c r="K73" s="94"/>
    </row>
    <row r="74" spans="1:11" s="73" customFormat="1" x14ac:dyDescent="0.35">
      <c r="A74" s="16"/>
      <c r="B74" s="16"/>
      <c r="C74" s="4"/>
      <c r="D74" s="16"/>
      <c r="E74" s="5"/>
      <c r="F74" s="16"/>
      <c r="G74" s="9" t="str">
        <f>IF(ISBLANK(E74),"",ROUND(G76/5,2)*5)</f>
        <v/>
      </c>
      <c r="H74" s="64"/>
      <c r="I74" s="95" t="str">
        <f>IF(C76&lt;0,0,C76)</f>
        <v/>
      </c>
      <c r="J74" s="96"/>
      <c r="K74" s="97" t="str">
        <f>IF(ISBLANK(E74),"",IF(C74-I76&lt;=2.5,2.5,C74-I76))</f>
        <v/>
      </c>
    </row>
    <row r="75" spans="1:11" s="73" customFormat="1" x14ac:dyDescent="0.35">
      <c r="A75" s="16"/>
      <c r="B75" s="16"/>
      <c r="C75" s="16"/>
      <c r="D75" s="16"/>
      <c r="E75" s="14"/>
      <c r="F75" s="16"/>
      <c r="G75" s="64"/>
      <c r="H75" s="64"/>
      <c r="I75" s="106" t="str">
        <f>IF(E74*100%/50&gt;$I$16,"Hinweis: Das maximal unterstützte Pensum liegt bei "&amp;($I$16*100)&amp;"%. Es werden maximal "&amp;($I$16*200)&amp;" Stunden pro Monat unterstützt.","")</f>
        <v/>
      </c>
      <c r="J75" s="94"/>
      <c r="K75" s="94"/>
    </row>
    <row r="76" spans="1:11" s="73" customFormat="1" ht="16.5" hidden="1" customHeight="1" x14ac:dyDescent="0.35">
      <c r="A76" s="16"/>
      <c r="B76" s="16"/>
      <c r="C76" s="41" t="str">
        <f>IF(ISBLANK(E74),"",IF(OR(K76&gt;=C74,K76&gt;C74-K74),C74-K74,K76))</f>
        <v/>
      </c>
      <c r="D76" s="16"/>
      <c r="E76" s="47">
        <f>E74</f>
        <v>0</v>
      </c>
      <c r="F76" s="16"/>
      <c r="G76" s="30" t="e">
        <f>IF(E74*100%/50&lt;=$I$16,I74*E74*48/12,(I74*($I$16*50/100%)*48)/12)</f>
        <v>#VALUE!</v>
      </c>
      <c r="H76" s="64"/>
      <c r="I76" s="97" t="str">
        <f>IF(ISBLANK(E74),"",VLOOKUP($E$26,'Tabelle Betreuungsgutscheine'!A1:F21,6,1))</f>
        <v/>
      </c>
      <c r="J76" s="94"/>
      <c r="K76" s="95" t="str">
        <f>IF(ISBLANK(E74),"",IF(C74-2.5&lt;=2.5,(C74-K74),I76))</f>
        <v/>
      </c>
    </row>
    <row r="77" spans="1:11" s="73" customFormat="1" ht="9.9499999999999993" hidden="1" customHeight="1" x14ac:dyDescent="0.35">
      <c r="A77" s="17"/>
      <c r="B77" s="17"/>
      <c r="C77" s="16"/>
      <c r="D77" s="16"/>
      <c r="E77" s="14"/>
      <c r="F77" s="16"/>
      <c r="G77" s="24"/>
      <c r="H77" s="64"/>
      <c r="I77" s="94"/>
      <c r="J77" s="94"/>
      <c r="K77" s="94"/>
    </row>
    <row r="78" spans="1:11" s="73" customFormat="1" ht="17.45" customHeight="1" x14ac:dyDescent="0.35">
      <c r="A78" s="17"/>
      <c r="B78" s="17"/>
      <c r="C78" s="17"/>
      <c r="D78" s="17"/>
      <c r="E78" s="17"/>
      <c r="F78" s="17"/>
      <c r="G78" s="35"/>
      <c r="H78" s="64"/>
      <c r="I78" s="100" t="s">
        <v>49</v>
      </c>
      <c r="J78" s="94"/>
      <c r="K78" s="95"/>
    </row>
    <row r="79" spans="1:11" s="73" customFormat="1" x14ac:dyDescent="0.35">
      <c r="A79" s="17" t="s">
        <v>45</v>
      </c>
      <c r="B79" s="17"/>
      <c r="C79" s="16"/>
      <c r="D79" s="16"/>
      <c r="E79" s="77"/>
      <c r="F79" s="17"/>
      <c r="G79" s="9">
        <f>IF(ISBLANK(E76),0,ROUND(K81/5,2)*5)</f>
        <v>0</v>
      </c>
      <c r="H79" s="64"/>
      <c r="I79" s="104">
        <f>IF(E76&gt;0,'Tabelle Betreuungsgutscheine'!$F$22,0)</f>
        <v>0</v>
      </c>
      <c r="J79" s="94"/>
      <c r="K79" s="94"/>
    </row>
    <row r="80" spans="1:11" s="73" customFormat="1" x14ac:dyDescent="0.35">
      <c r="A80" s="16"/>
      <c r="B80" s="16"/>
      <c r="C80" s="16"/>
      <c r="D80" s="16"/>
      <c r="E80" s="14"/>
      <c r="F80" s="16"/>
      <c r="G80" s="16"/>
      <c r="H80" s="16"/>
      <c r="I80" s="46" t="str">
        <f>IF(E76/5*100%&gt;$I$16,"Hinweis: Das maximal unterstützte Pensum liegt bei "&amp;($I$16*100)&amp;"%. Der Geschwisterbonus wird für maximal "&amp;($I$16*50*4)&amp;" Stunden pro Monat ausbezahlt.","")</f>
        <v/>
      </c>
      <c r="J80" s="16"/>
      <c r="K80" s="64"/>
    </row>
    <row r="81" spans="1:11" s="73" customFormat="1" ht="20.100000000000001" hidden="1" customHeight="1" x14ac:dyDescent="0.35">
      <c r="A81" s="16"/>
      <c r="B81" s="16"/>
      <c r="C81" s="16"/>
      <c r="D81" s="16"/>
      <c r="E81" s="14"/>
      <c r="F81" s="16"/>
      <c r="G81" s="16"/>
      <c r="H81" s="16"/>
      <c r="I81" s="16"/>
      <c r="J81" s="16"/>
      <c r="K81" s="30">
        <f>IF(E74*100%/50&lt;=$I$16,I79*E74*48/12,(I79*($I$16*50/100%)*48)/12)</f>
        <v>0</v>
      </c>
    </row>
    <row r="82" spans="1:11" s="73" customFormat="1" x14ac:dyDescent="0.35">
      <c r="A82" s="20" t="s">
        <v>58</v>
      </c>
      <c r="B82" s="20"/>
      <c r="C82" s="20"/>
      <c r="D82" s="21"/>
      <c r="E82" s="21"/>
      <c r="F82" s="21"/>
      <c r="G82" s="21"/>
      <c r="H82" s="21"/>
      <c r="I82" s="21"/>
      <c r="J82" s="21"/>
      <c r="K82" s="21"/>
    </row>
    <row r="83" spans="1:11" s="73" customFormat="1" ht="9.9499999999999993" customHeight="1" x14ac:dyDescent="0.35">
      <c r="A83" s="16"/>
      <c r="B83" s="16"/>
      <c r="C83" s="16"/>
      <c r="D83" s="16"/>
      <c r="E83" s="16"/>
      <c r="F83" s="16"/>
      <c r="G83" s="16"/>
      <c r="H83" s="16"/>
      <c r="I83" s="16"/>
      <c r="J83" s="16"/>
      <c r="K83" s="16"/>
    </row>
    <row r="84" spans="1:11" s="73" customFormat="1" ht="18" thickBot="1" x14ac:dyDescent="0.4">
      <c r="A84" s="25" t="s">
        <v>3</v>
      </c>
      <c r="B84" s="25"/>
      <c r="C84" s="26"/>
      <c r="D84" s="26"/>
      <c r="E84" s="26"/>
      <c r="F84" s="26"/>
      <c r="G84" s="26"/>
      <c r="H84" s="26"/>
      <c r="I84" s="26"/>
      <c r="J84" s="26"/>
      <c r="K84" s="26"/>
    </row>
    <row r="85" spans="1:11" s="73" customFormat="1" ht="9.9499999999999993" customHeight="1" x14ac:dyDescent="0.35">
      <c r="A85" s="27"/>
      <c r="B85" s="27"/>
      <c r="C85" s="27"/>
      <c r="D85" s="27"/>
      <c r="E85" s="27"/>
      <c r="F85" s="16"/>
      <c r="G85" s="16"/>
      <c r="H85" s="16"/>
      <c r="I85" s="107"/>
      <c r="J85" s="107"/>
      <c r="K85" s="107"/>
    </row>
    <row r="86" spans="1:11" s="73" customFormat="1" ht="34.5" x14ac:dyDescent="0.35">
      <c r="A86" s="16"/>
      <c r="B86" s="16"/>
      <c r="C86" s="28" t="s">
        <v>34</v>
      </c>
      <c r="D86" s="29"/>
      <c r="E86" s="28" t="s">
        <v>30</v>
      </c>
      <c r="F86" s="29"/>
      <c r="G86" s="28" t="s">
        <v>13</v>
      </c>
      <c r="H86" s="64"/>
      <c r="I86" s="93" t="s">
        <v>37</v>
      </c>
      <c r="J86" s="94"/>
      <c r="K86" s="93" t="s">
        <v>2</v>
      </c>
    </row>
    <row r="87" spans="1:11" s="73" customFormat="1" ht="9.9499999999999993" customHeight="1" x14ac:dyDescent="0.35">
      <c r="A87" s="16"/>
      <c r="B87" s="16"/>
      <c r="C87" s="16"/>
      <c r="D87" s="16"/>
      <c r="E87" s="16"/>
      <c r="F87" s="16"/>
      <c r="G87" s="16"/>
      <c r="H87" s="64"/>
      <c r="I87" s="94"/>
      <c r="J87" s="94"/>
      <c r="K87" s="94"/>
    </row>
    <row r="88" spans="1:11" s="73" customFormat="1" x14ac:dyDescent="0.35">
      <c r="A88" s="16" t="s">
        <v>27</v>
      </c>
      <c r="B88" s="16"/>
      <c r="C88" s="4"/>
      <c r="D88" s="16"/>
      <c r="E88" s="5"/>
      <c r="F88" s="16"/>
      <c r="G88" s="9" t="str">
        <f>IF(ISBLANK(E88),"",ROUND(G90/5,2)*5)</f>
        <v/>
      </c>
      <c r="H88" s="64"/>
      <c r="I88" s="95" t="str">
        <f>IF(C90&lt;0,0,C90)</f>
        <v/>
      </c>
      <c r="J88" s="96"/>
      <c r="K88" s="97" t="str">
        <f>IF(ISBLANK(E88),"",IF(C88-I90&lt;25,25,C88-I90))</f>
        <v/>
      </c>
    </row>
    <row r="89" spans="1:11" s="73" customFormat="1" x14ac:dyDescent="0.35">
      <c r="A89" s="16"/>
      <c r="B89" s="16"/>
      <c r="C89" s="16"/>
      <c r="D89" s="16"/>
      <c r="E89" s="14"/>
      <c r="F89" s="16"/>
      <c r="G89" s="64"/>
      <c r="H89" s="64"/>
      <c r="I89" s="110" t="str">
        <f>IF(E88/5*100%&gt;$I$16,"Hinweis: Das maximal unterstützte Pensum liegt bei "&amp;($I$16*100)&amp;"%. Die Kitabetreuung wird an maximal "&amp;($I$16*5)&amp;" Wochentag/en unterstützt.","")</f>
        <v/>
      </c>
      <c r="J89" s="94"/>
      <c r="K89" s="94"/>
    </row>
    <row r="90" spans="1:11" s="73" customFormat="1" ht="16.5" hidden="1" customHeight="1" x14ac:dyDescent="0.35">
      <c r="A90" s="16"/>
      <c r="B90" s="16"/>
      <c r="C90" s="41" t="str">
        <f>IF(ISBLANK(E88),"",IF(OR(K90&gt;=C88,K90&gt;C88-K88),C88-K88,K90))</f>
        <v/>
      </c>
      <c r="D90" s="16"/>
      <c r="E90" s="16"/>
      <c r="F90" s="16"/>
      <c r="G90" s="30" t="e">
        <f>IF(E88/5*100%&lt;=$I$16,I88*(E88/5*100)*236/(100*12),($I$16*I88*236)/12)</f>
        <v>#VALUE!</v>
      </c>
      <c r="H90" s="64"/>
      <c r="I90" s="97" t="str">
        <f>IF(ISBLANK(E88),"",VLOOKUP($E$26,'Tabelle Betreuungsgutscheine'!A1:F21,4,1))</f>
        <v/>
      </c>
      <c r="J90" s="94"/>
      <c r="K90" s="95" t="str">
        <f>IF(ISBLANK($E$35),"",IF($C$35-25&lt;=25,($C$35-$K$35),$I$37))</f>
        <v/>
      </c>
    </row>
    <row r="91" spans="1:11" s="73" customFormat="1" ht="36" hidden="1" customHeight="1" x14ac:dyDescent="0.35">
      <c r="A91" s="16"/>
      <c r="B91" s="16"/>
      <c r="C91" s="16"/>
      <c r="D91" s="16"/>
      <c r="E91" s="16"/>
      <c r="F91" s="16"/>
      <c r="G91" s="63"/>
      <c r="H91" s="64"/>
      <c r="I91" s="102"/>
      <c r="J91" s="102"/>
      <c r="K91" s="102"/>
    </row>
    <row r="92" spans="1:11" s="73" customFormat="1" x14ac:dyDescent="0.35">
      <c r="A92" s="16" t="s">
        <v>28</v>
      </c>
      <c r="B92" s="16"/>
      <c r="C92" s="4"/>
      <c r="D92" s="16"/>
      <c r="E92" s="5"/>
      <c r="F92" s="16"/>
      <c r="G92" s="9" t="str">
        <f>IF(ISBLANK(E92),"",ROUND(G94/5,2)*5)</f>
        <v/>
      </c>
      <c r="H92" s="64"/>
      <c r="I92" s="95" t="str">
        <f>IF(C94&lt;0,0,C94)</f>
        <v/>
      </c>
      <c r="J92" s="96"/>
      <c r="K92" s="97" t="str">
        <f>IF(ISBLANK(E92),"",IF(C92-I94&lt;25,25,C92-I94))</f>
        <v/>
      </c>
    </row>
    <row r="93" spans="1:11" s="73" customFormat="1" x14ac:dyDescent="0.35">
      <c r="A93" s="16"/>
      <c r="B93" s="16"/>
      <c r="C93" s="16"/>
      <c r="D93" s="16"/>
      <c r="E93" s="14"/>
      <c r="F93" s="16"/>
      <c r="G93" s="64"/>
      <c r="H93" s="64"/>
      <c r="I93" s="110" t="str">
        <f>IF(E92/5*100%&gt;$I$16,"Hinweis: Das maximal unterstützte Pensum liegt bei "&amp;($I$16*100)&amp;"%. Die Kitabetreuung wird an maximal "&amp;($I$16*5)&amp;" Wochentag/en unterstützt.","")</f>
        <v/>
      </c>
      <c r="J93" s="94"/>
      <c r="K93" s="94"/>
    </row>
    <row r="94" spans="1:11" s="73" customFormat="1" ht="16.5" hidden="1" customHeight="1" x14ac:dyDescent="0.35">
      <c r="A94" s="16"/>
      <c r="B94" s="16"/>
      <c r="C94" s="41" t="str">
        <f>IF(ISBLANK(E92),"",IF(OR(K94&gt;=C92,K94&gt;C92-K92),C92-K92,K94))</f>
        <v/>
      </c>
      <c r="D94" s="16"/>
      <c r="E94" s="47">
        <f>E88+E92</f>
        <v>0</v>
      </c>
      <c r="F94" s="16"/>
      <c r="G94" s="30" t="e">
        <f>IF(E92/5*100%&lt;=$I$16,I92*(E92/5*100)*236/(100*12),($I$16*I92*236)/12)</f>
        <v>#VALUE!</v>
      </c>
      <c r="H94" s="64"/>
      <c r="I94" s="97" t="str">
        <f>IF(ISBLANK(E92),"",VLOOKUP($E$26,'Tabelle Betreuungsgutscheine'!A52:F71,5,1))</f>
        <v/>
      </c>
      <c r="J94" s="94"/>
      <c r="K94" s="95" t="str">
        <f>IF(ISBLANK($E$39),"",IF($C$39-25&lt;=25,($C$39-$K$39),$I$41))</f>
        <v/>
      </c>
    </row>
    <row r="95" spans="1:11" s="73" customFormat="1" ht="15.6" hidden="1" customHeight="1" x14ac:dyDescent="0.35">
      <c r="A95" s="17"/>
      <c r="B95" s="17"/>
      <c r="C95" s="17"/>
      <c r="D95" s="17"/>
      <c r="E95" s="17"/>
      <c r="F95" s="17"/>
      <c r="G95" s="35"/>
      <c r="H95" s="64"/>
      <c r="I95" s="97"/>
      <c r="J95" s="94"/>
      <c r="K95" s="95"/>
    </row>
    <row r="96" spans="1:11" s="73" customFormat="1" ht="17.100000000000001" customHeight="1" x14ac:dyDescent="0.35">
      <c r="A96" s="45"/>
      <c r="B96" s="45"/>
      <c r="C96" s="64"/>
      <c r="D96" s="64"/>
      <c r="E96" s="64"/>
      <c r="F96" s="45"/>
      <c r="G96" s="65"/>
      <c r="H96" s="64"/>
      <c r="I96" s="100" t="s">
        <v>50</v>
      </c>
      <c r="J96" s="101"/>
      <c r="K96" s="102"/>
    </row>
    <row r="97" spans="1:11" s="73" customFormat="1" ht="17.100000000000001" customHeight="1" x14ac:dyDescent="0.35">
      <c r="A97" s="45"/>
      <c r="B97" s="45"/>
      <c r="C97" s="45"/>
      <c r="D97" s="76"/>
      <c r="E97" s="46" t="s">
        <v>59</v>
      </c>
      <c r="F97" s="45"/>
      <c r="G97" s="9">
        <f>IF(ISBLANK(E94),0,ROUND(G99/5,2)*5)</f>
        <v>0</v>
      </c>
      <c r="H97" s="64"/>
      <c r="I97" s="104">
        <f>IF(E94&gt;0,'Tabelle Betreuungsgutscheine'!$D$22,0)</f>
        <v>0</v>
      </c>
      <c r="J97" s="103"/>
      <c r="K97" s="103"/>
    </row>
    <row r="98" spans="1:11" s="73" customFormat="1" ht="17.100000000000001" customHeight="1" x14ac:dyDescent="0.35">
      <c r="A98" s="45"/>
      <c r="B98" s="45"/>
      <c r="C98" s="45"/>
      <c r="D98" s="55"/>
      <c r="E98" s="45"/>
      <c r="F98" s="45"/>
      <c r="G98" s="64"/>
      <c r="H98" s="64"/>
      <c r="I98" s="111" t="str">
        <f>IF(E94/5*100%&gt;$I$16,"Hinweis: Das maximal unterstützte Pensum liegt bei "&amp;($I$16*100)&amp;"%. Der Geschwisterbonus wird für maximal "&amp;($I$16*5)&amp;" Tage pro Woche ausbezahlt.","")</f>
        <v/>
      </c>
      <c r="J98" s="94"/>
      <c r="K98" s="103"/>
    </row>
    <row r="99" spans="1:11" s="73" customFormat="1" ht="17.100000000000001" hidden="1" customHeight="1" x14ac:dyDescent="0.35">
      <c r="A99" s="45"/>
      <c r="B99" s="45"/>
      <c r="C99" s="45"/>
      <c r="D99" s="55"/>
      <c r="E99" s="45"/>
      <c r="F99" s="45"/>
      <c r="G99" s="30">
        <f>IF(E94/5*100%&lt;=$I$16,I97*(E94/5*100)*236/(100*12),($I$16*I97*236)/12)</f>
        <v>0</v>
      </c>
      <c r="H99" s="64"/>
      <c r="I99" s="94"/>
      <c r="J99" s="94"/>
      <c r="K99" s="103"/>
    </row>
    <row r="100" spans="1:11" s="73" customFormat="1" ht="17.100000000000001" hidden="1" customHeight="1" x14ac:dyDescent="0.35">
      <c r="A100" s="45"/>
      <c r="B100" s="45"/>
      <c r="C100" s="45"/>
      <c r="D100" s="55"/>
      <c r="E100" s="45"/>
      <c r="F100" s="45"/>
      <c r="G100" s="48"/>
      <c r="H100" s="64"/>
      <c r="I100" s="108"/>
      <c r="J100" s="108"/>
      <c r="K100" s="108"/>
    </row>
    <row r="101" spans="1:11" s="73" customFormat="1" ht="18" thickBot="1" x14ac:dyDescent="0.4">
      <c r="A101" s="25" t="s">
        <v>4</v>
      </c>
      <c r="B101" s="25"/>
      <c r="C101" s="26"/>
      <c r="D101" s="26"/>
      <c r="E101" s="26"/>
      <c r="F101" s="26"/>
      <c r="G101" s="26"/>
      <c r="H101" s="26"/>
      <c r="I101" s="109"/>
      <c r="J101" s="109"/>
      <c r="K101" s="109"/>
    </row>
    <row r="102" spans="1:11" s="73" customFormat="1" ht="9.9499999999999993" customHeight="1" x14ac:dyDescent="0.35">
      <c r="A102" s="16"/>
      <c r="B102" s="16"/>
      <c r="C102" s="16"/>
      <c r="D102" s="16"/>
      <c r="E102" s="16"/>
      <c r="F102" s="16"/>
      <c r="G102" s="16"/>
      <c r="H102" s="16"/>
      <c r="I102" s="16"/>
      <c r="J102" s="16"/>
      <c r="K102" s="16"/>
    </row>
    <row r="103" spans="1:11" s="73" customFormat="1" ht="34.5" x14ac:dyDescent="0.35">
      <c r="A103" s="16"/>
      <c r="B103" s="16"/>
      <c r="C103" s="28" t="s">
        <v>35</v>
      </c>
      <c r="D103" s="29"/>
      <c r="E103" s="28" t="s">
        <v>14</v>
      </c>
      <c r="F103" s="29"/>
      <c r="G103" s="28" t="s">
        <v>13</v>
      </c>
      <c r="H103" s="64"/>
      <c r="I103" s="93" t="s">
        <v>38</v>
      </c>
      <c r="J103" s="94"/>
      <c r="K103" s="93" t="s">
        <v>20</v>
      </c>
    </row>
    <row r="104" spans="1:11" s="73" customFormat="1" x14ac:dyDescent="0.35">
      <c r="A104" s="16"/>
      <c r="B104" s="16"/>
      <c r="C104" s="16"/>
      <c r="D104" s="16"/>
      <c r="E104" s="16"/>
      <c r="F104" s="16"/>
      <c r="G104" s="16"/>
      <c r="H104" s="64"/>
      <c r="I104" s="94"/>
      <c r="J104" s="94"/>
      <c r="K104" s="94"/>
    </row>
    <row r="105" spans="1:11" s="73" customFormat="1" x14ac:dyDescent="0.35">
      <c r="A105" s="16"/>
      <c r="B105" s="16"/>
      <c r="C105" s="4"/>
      <c r="D105" s="16"/>
      <c r="E105" s="5"/>
      <c r="F105" s="16"/>
      <c r="G105" s="9" t="str">
        <f>IF(ISBLANK(E105),"",ROUND(G107/5,2)*5)</f>
        <v/>
      </c>
      <c r="H105" s="64"/>
      <c r="I105" s="95" t="str">
        <f>IF(C107&lt;0,0,C107)</f>
        <v/>
      </c>
      <c r="J105" s="96"/>
      <c r="K105" s="97" t="str">
        <f>IF(ISBLANK(E105),"",IF(C105-I107&lt;=2.5,2.5,C105-I107))</f>
        <v/>
      </c>
    </row>
    <row r="106" spans="1:11" s="73" customFormat="1" x14ac:dyDescent="0.35">
      <c r="A106" s="16"/>
      <c r="B106" s="16"/>
      <c r="C106" s="16"/>
      <c r="D106" s="16"/>
      <c r="E106" s="14"/>
      <c r="F106" s="16"/>
      <c r="G106" s="64"/>
      <c r="H106" s="64"/>
      <c r="I106" s="24" t="str">
        <f>IF(E105*100%/50&gt;$I$16,"Hinweis: Das maximal unterstützte Pensum liegt bei "&amp;($I$16*100)&amp;"%. Es werden maximal "&amp;($I$16*200)&amp;" Stunden pro Monat unterstützt.","")</f>
        <v/>
      </c>
      <c r="J106" s="94"/>
      <c r="K106" s="94"/>
    </row>
    <row r="107" spans="1:11" s="73" customFormat="1" ht="16.5" hidden="1" customHeight="1" x14ac:dyDescent="0.35">
      <c r="A107" s="16"/>
      <c r="B107" s="16"/>
      <c r="C107" s="41" t="str">
        <f>IF(ISBLANK(E105),"",IF(OR(K107&gt;=C105,K107&gt;C105-K105),C105-K105,K107))</f>
        <v/>
      </c>
      <c r="D107" s="16"/>
      <c r="E107" s="47">
        <f>E105</f>
        <v>0</v>
      </c>
      <c r="F107" s="16"/>
      <c r="G107" s="30" t="e">
        <f>IF(E105*100%/50&lt;=$I$16,I105*E105*48/12,(I105*($I$16*50/100%)*48)/12)</f>
        <v>#VALUE!</v>
      </c>
      <c r="H107" s="64"/>
      <c r="I107" s="97" t="str">
        <f>IF(ISBLANK(E105),"",VLOOKUP($E$26,'Tabelle Betreuungsgutscheine'!A1:F21,6,1))</f>
        <v/>
      </c>
      <c r="J107" s="94"/>
      <c r="K107" s="95" t="str">
        <f>IF(ISBLANK(E105),"",IF(C105-2.5&lt;=2.5,(C105-K105),I107))</f>
        <v/>
      </c>
    </row>
    <row r="108" spans="1:11" s="73" customFormat="1" ht="9.9499999999999993" hidden="1" customHeight="1" x14ac:dyDescent="0.35">
      <c r="A108" s="17"/>
      <c r="B108" s="17"/>
      <c r="C108" s="16"/>
      <c r="D108" s="16"/>
      <c r="E108" s="14"/>
      <c r="F108" s="16"/>
      <c r="G108" s="24"/>
      <c r="H108" s="64"/>
      <c r="I108" s="94"/>
      <c r="J108" s="94"/>
      <c r="K108" s="94"/>
    </row>
    <row r="109" spans="1:11" s="73" customFormat="1" ht="17.45" customHeight="1" x14ac:dyDescent="0.35">
      <c r="A109" s="17"/>
      <c r="B109" s="17"/>
      <c r="C109" s="17"/>
      <c r="D109" s="17"/>
      <c r="E109" s="64"/>
      <c r="F109" s="17"/>
      <c r="G109" s="35"/>
      <c r="H109" s="64"/>
      <c r="I109" s="100" t="s">
        <v>49</v>
      </c>
      <c r="J109" s="94"/>
      <c r="K109" s="95"/>
    </row>
    <row r="110" spans="1:11" s="73" customFormat="1" x14ac:dyDescent="0.35">
      <c r="A110" s="64"/>
      <c r="B110" s="17"/>
      <c r="C110" s="16"/>
      <c r="D110" s="16"/>
      <c r="E110" s="46" t="s">
        <v>59</v>
      </c>
      <c r="F110" s="17"/>
      <c r="G110" s="9">
        <f>IF(ISBLANK(E107),0,ROUND(K112/5,2)*5)</f>
        <v>0</v>
      </c>
      <c r="H110" s="64"/>
      <c r="I110" s="104">
        <f>IF(E107&gt;0,'Tabelle Betreuungsgutscheine'!$F$22,0)</f>
        <v>0</v>
      </c>
      <c r="J110" s="94"/>
      <c r="K110" s="94"/>
    </row>
    <row r="111" spans="1:11" s="73" customFormat="1" x14ac:dyDescent="0.35">
      <c r="A111" s="16"/>
      <c r="B111" s="16"/>
      <c r="C111" s="16"/>
      <c r="D111" s="16"/>
      <c r="E111" s="14"/>
      <c r="F111" s="16"/>
      <c r="G111" s="64"/>
      <c r="H111" s="64"/>
      <c r="I111" s="111" t="str">
        <f>IF(E107/5*100%&gt;$I$16,"Hinweis: Das maximal unterstützte Pensum liegt bei "&amp;($I$16*100)&amp;"%. Der Geschwisterbonus wird für maximal "&amp;($I$16*50*4)&amp;" Stunden pro Monat ausbezahlt.","")</f>
        <v/>
      </c>
      <c r="J111" s="94"/>
      <c r="K111" s="94"/>
    </row>
    <row r="112" spans="1:11" hidden="1" x14ac:dyDescent="0.35">
      <c r="A112" s="20" t="s">
        <v>16</v>
      </c>
      <c r="B112" s="20"/>
      <c r="C112" s="20"/>
      <c r="D112" s="21"/>
      <c r="E112" s="21"/>
      <c r="F112" s="21"/>
      <c r="G112" s="21"/>
      <c r="H112" s="21"/>
      <c r="I112" s="21"/>
      <c r="J112" s="21"/>
      <c r="K112" s="21"/>
    </row>
    <row r="113" spans="1:11" ht="16.5" hidden="1" customHeight="1" x14ac:dyDescent="0.35">
      <c r="E113" s="62" t="e">
        <f>#REF!+#REF!</f>
        <v>#REF!</v>
      </c>
    </row>
    <row r="114" spans="1:11" hidden="1" x14ac:dyDescent="0.35">
      <c r="C114" s="31"/>
    </row>
    <row r="115" spans="1:11" hidden="1" x14ac:dyDescent="0.35">
      <c r="A115" s="31" t="s">
        <v>53</v>
      </c>
      <c r="B115" s="31"/>
      <c r="C115" s="31" t="s">
        <v>51</v>
      </c>
      <c r="E115" s="119">
        <f>E116+'2. Kind'!E61+'3. Kind'!E62</f>
        <v>0</v>
      </c>
    </row>
    <row r="116" spans="1:11" ht="16.5" hidden="1" customHeight="1" x14ac:dyDescent="0.35">
      <c r="A116" s="59"/>
      <c r="B116" s="59"/>
      <c r="C116" s="59"/>
      <c r="D116" s="45"/>
      <c r="E116" s="60">
        <f>IF(ISBLANK(E35),0,G35)</f>
        <v>0</v>
      </c>
      <c r="F116" s="45"/>
      <c r="G116" s="45"/>
      <c r="H116" s="45"/>
      <c r="I116" s="45"/>
      <c r="J116" s="45"/>
      <c r="K116" s="45"/>
    </row>
    <row r="117" spans="1:11" hidden="1" x14ac:dyDescent="0.35">
      <c r="C117" s="31"/>
    </row>
    <row r="118" spans="1:11" hidden="1" x14ac:dyDescent="0.35">
      <c r="C118" s="31" t="s">
        <v>52</v>
      </c>
      <c r="E118" s="119">
        <f>E119+'2. Kind'!E63+'3. Kind'!E64</f>
        <v>0</v>
      </c>
    </row>
    <row r="119" spans="1:11" ht="16.5" hidden="1" customHeight="1" x14ac:dyDescent="0.35">
      <c r="C119" s="31"/>
      <c r="E119" s="60">
        <f>IF(ISBLANK(E39),0,G39)</f>
        <v>0</v>
      </c>
    </row>
    <row r="120" spans="1:11" hidden="1" x14ac:dyDescent="0.35">
      <c r="C120" s="31"/>
      <c r="E120" s="32"/>
    </row>
    <row r="121" spans="1:11" ht="16.5" hidden="1" customHeight="1" x14ac:dyDescent="0.35">
      <c r="C121" s="31" t="s">
        <v>4</v>
      </c>
      <c r="E121" s="119">
        <f>E122+'2. Kind'!E65+'3. Kind'!E66</f>
        <v>0</v>
      </c>
      <c r="G121" s="120" t="str">
        <f>IF(OR(E121="",E121=0),"","Hinweis: Dies entspricht dem maximalen Anspruch, die Stunden werden nachträglich effektiv abgerechnet.")</f>
        <v/>
      </c>
      <c r="H121" s="120"/>
      <c r="I121" s="120"/>
      <c r="J121" s="120"/>
      <c r="K121" s="120"/>
    </row>
    <row r="122" spans="1:11" ht="16.5" hidden="1" customHeight="1" x14ac:dyDescent="0.35">
      <c r="C122" s="31"/>
      <c r="E122" s="60">
        <f>IF(ISBLANK(E47),0,G47)</f>
        <v>0</v>
      </c>
      <c r="G122" s="120"/>
      <c r="H122" s="120"/>
      <c r="I122" s="120"/>
      <c r="J122" s="120"/>
      <c r="K122" s="120"/>
    </row>
    <row r="123" spans="1:11" ht="16.5" hidden="1" customHeight="1" x14ac:dyDescent="0.35">
      <c r="C123" s="31"/>
      <c r="G123" s="120"/>
      <c r="H123" s="120"/>
      <c r="I123" s="120"/>
      <c r="J123" s="120"/>
      <c r="K123" s="120"/>
    </row>
    <row r="124" spans="1:11" hidden="1" x14ac:dyDescent="0.35">
      <c r="C124" s="31" t="s">
        <v>47</v>
      </c>
      <c r="E124" s="8">
        <f>'2. Kind'!E67+'3. Kind'!E68</f>
        <v>0</v>
      </c>
      <c r="G124" s="49"/>
      <c r="H124" s="49"/>
      <c r="I124" s="49"/>
      <c r="J124" s="49"/>
      <c r="K124" s="45"/>
    </row>
    <row r="125" spans="1:11" hidden="1" x14ac:dyDescent="0.35">
      <c r="G125" s="45"/>
      <c r="H125" s="45"/>
      <c r="I125" s="45"/>
      <c r="J125" s="45"/>
      <c r="K125" s="45"/>
    </row>
    <row r="126" spans="1:11" hidden="1" x14ac:dyDescent="0.35">
      <c r="C126" s="31" t="s">
        <v>48</v>
      </c>
      <c r="E126" s="8">
        <f>(E115+E118+E121+E124)</f>
        <v>0</v>
      </c>
      <c r="G126" s="49"/>
      <c r="H126" s="49"/>
      <c r="I126" s="49"/>
      <c r="J126" s="49"/>
      <c r="K126" s="45"/>
    </row>
    <row r="127" spans="1:11" hidden="1" x14ac:dyDescent="0.35"/>
    <row r="128" spans="1:11" hidden="1" x14ac:dyDescent="0.35"/>
    <row r="129" hidden="1" x14ac:dyDescent="0.35"/>
    <row r="130" hidden="1" x14ac:dyDescent="0.35"/>
    <row r="131" hidden="1" x14ac:dyDescent="0.35"/>
    <row r="132" hidden="1" x14ac:dyDescent="0.35"/>
    <row r="133" hidden="1" x14ac:dyDescent="0.35"/>
    <row r="134" hidden="1" x14ac:dyDescent="0.35"/>
    <row r="135" hidden="1" x14ac:dyDescent="0.35"/>
    <row r="136" hidden="1" x14ac:dyDescent="0.35"/>
    <row r="137" hidden="1" x14ac:dyDescent="0.35"/>
    <row r="138" hidden="1" x14ac:dyDescent="0.35"/>
    <row r="139" hidden="1" x14ac:dyDescent="0.35"/>
    <row r="140" hidden="1" x14ac:dyDescent="0.35"/>
    <row r="141" hidden="1" x14ac:dyDescent="0.35"/>
    <row r="142" hidden="1" x14ac:dyDescent="0.35"/>
    <row r="143" hidden="1" x14ac:dyDescent="0.35"/>
    <row r="144" hidden="1" x14ac:dyDescent="0.35"/>
    <row r="145" hidden="1" x14ac:dyDescent="0.35"/>
    <row r="146" hidden="1" x14ac:dyDescent="0.35"/>
    <row r="147" hidden="1" x14ac:dyDescent="0.35"/>
    <row r="148" hidden="1" x14ac:dyDescent="0.35"/>
    <row r="149" hidden="1" x14ac:dyDescent="0.35"/>
    <row r="150" hidden="1" x14ac:dyDescent="0.35"/>
    <row r="151" hidden="1" x14ac:dyDescent="0.35"/>
    <row r="152" hidden="1" x14ac:dyDescent="0.35"/>
    <row r="153" hidden="1" x14ac:dyDescent="0.35"/>
    <row r="154" hidden="1" x14ac:dyDescent="0.35"/>
    <row r="155" hidden="1" x14ac:dyDescent="0.35"/>
    <row r="156" hidden="1" x14ac:dyDescent="0.35"/>
    <row r="157" hidden="1" x14ac:dyDescent="0.35"/>
    <row r="158" hidden="1" x14ac:dyDescent="0.35"/>
    <row r="159" hidden="1" x14ac:dyDescent="0.35"/>
    <row r="160" hidden="1" x14ac:dyDescent="0.35"/>
    <row r="161" hidden="1" x14ac:dyDescent="0.35"/>
    <row r="162" hidden="1" x14ac:dyDescent="0.35"/>
    <row r="163" hidden="1" x14ac:dyDescent="0.35"/>
    <row r="164" hidden="1" x14ac:dyDescent="0.35"/>
    <row r="165" hidden="1" x14ac:dyDescent="0.35"/>
    <row r="166" hidden="1" x14ac:dyDescent="0.35"/>
    <row r="167" hidden="1" x14ac:dyDescent="0.35"/>
    <row r="168" hidden="1" x14ac:dyDescent="0.35"/>
    <row r="169" hidden="1" x14ac:dyDescent="0.35"/>
    <row r="170" hidden="1" x14ac:dyDescent="0.35"/>
    <row r="171" hidden="1" x14ac:dyDescent="0.35"/>
    <row r="172" hidden="1" x14ac:dyDescent="0.35"/>
    <row r="173" hidden="1" x14ac:dyDescent="0.35"/>
    <row r="174" hidden="1" x14ac:dyDescent="0.35"/>
    <row r="175" hidden="1" x14ac:dyDescent="0.35"/>
  </sheetData>
  <mergeCells count="8">
    <mergeCell ref="G121:K123"/>
    <mergeCell ref="A6:K6"/>
    <mergeCell ref="A13:A15"/>
    <mergeCell ref="J20:K20"/>
    <mergeCell ref="J22:K22"/>
    <mergeCell ref="K13:K15"/>
    <mergeCell ref="J24:K24"/>
    <mergeCell ref="J26:K26"/>
  </mergeCells>
  <conditionalFormatting sqref="J41:J42 I48 I36 I40:K40">
    <cfRule type="expression" dxfId="47" priority="143">
      <formula>IF(I36&lt;&gt;"",1,0)</formula>
    </cfRule>
  </conditionalFormatting>
  <conditionalFormatting sqref="A31:B32">
    <cfRule type="expression" dxfId="46" priority="151">
      <formula>IF(#REF!&lt;&gt;"",1,0)</formula>
    </cfRule>
  </conditionalFormatting>
  <conditionalFormatting sqref="J49">
    <cfRule type="expression" dxfId="45" priority="132">
      <formula>IF(J49&lt;&gt;"",1,0)</formula>
    </cfRule>
  </conditionalFormatting>
  <conditionalFormatting sqref="I12">
    <cfRule type="cellIs" dxfId="44" priority="112" operator="equal">
      <formula>"kein Anspruch - zu niedriges Pensum"</formula>
    </cfRule>
  </conditionalFormatting>
  <conditionalFormatting sqref="I14">
    <cfRule type="cellIs" dxfId="43" priority="111" operator="equal">
      <formula>"kein Anspruch - zu niedriges Pensum"</formula>
    </cfRule>
  </conditionalFormatting>
  <conditionalFormatting sqref="K13">
    <cfRule type="expression" dxfId="42" priority="105">
      <formula>IF($K$13&lt;&gt;"",1,0)</formula>
    </cfRule>
  </conditionalFormatting>
  <conditionalFormatting sqref="J37 J36:K36">
    <cfRule type="expression" dxfId="41" priority="102">
      <formula>IF(J36&lt;&gt;"",1,0)</formula>
    </cfRule>
  </conditionalFormatting>
  <conditionalFormatting sqref="H49 J48:K48">
    <cfRule type="expression" dxfId="40" priority="101">
      <formula>IF(H48&lt;&gt;"",1,0)</formula>
    </cfRule>
  </conditionalFormatting>
  <conditionalFormatting sqref="G50 I50">
    <cfRule type="expression" dxfId="39" priority="93">
      <formula>IF(G50&lt;&gt;"",1,0)</formula>
    </cfRule>
  </conditionalFormatting>
  <conditionalFormatting sqref="G121">
    <cfRule type="expression" dxfId="38" priority="152">
      <formula>IF($G$121&lt;&gt;"",1,0)</formula>
    </cfRule>
    <cfRule type="expression" dxfId="37" priority="153">
      <formula>IF(OR($G$121="",$G$121=0),1,0)</formula>
    </cfRule>
  </conditionalFormatting>
  <conditionalFormatting sqref="A43:B43">
    <cfRule type="expression" dxfId="36" priority="21">
      <formula>IF(#REF!&lt;&gt;"",1,0)</formula>
    </cfRule>
  </conditionalFormatting>
  <conditionalFormatting sqref="A53:B53">
    <cfRule type="expression" dxfId="35" priority="14">
      <formula>IF(#REF!&lt;&gt;"",1,0)</formula>
    </cfRule>
  </conditionalFormatting>
  <conditionalFormatting sqref="A84:B84">
    <cfRule type="expression" dxfId="34" priority="6">
      <formula>IF(#REF!&lt;&gt;"",1,0)</formula>
    </cfRule>
  </conditionalFormatting>
  <conditionalFormatting sqref="G80:J81 J79:K79">
    <cfRule type="expression" dxfId="33" priority="2">
      <formula>IF(G79&lt;&gt;"",1,0)</formula>
    </cfRule>
  </conditionalFormatting>
  <conditionalFormatting sqref="I80">
    <cfRule type="expression" dxfId="32" priority="1">
      <formula>IF(I80&lt;&gt;"",1,0)</formula>
    </cfRule>
  </conditionalFormatting>
  <dataValidations count="7">
    <dataValidation type="whole" allowBlank="1" showInputMessage="1" showErrorMessage="1" errorTitle="Ungültige Eingabe" error="Bitte nur ganze Zahlen eingeben." sqref="E20 E22" xr:uid="{00000000-0002-0000-0000-000004000000}">
      <formula1>0</formula1>
      <formula2>999999999</formula2>
    </dataValidation>
    <dataValidation type="decimal" allowBlank="1" showInputMessage="1" showErrorMessage="1" sqref="G13:G14 C13 E12:E13" xr:uid="{00000000-0002-0000-0000-000009000000}">
      <formula1>0</formula1>
      <formula2>1</formula2>
    </dataValidation>
    <dataValidation type="decimal" allowBlank="1" showInputMessage="1" showErrorMessage="1" errorTitle="Ungültige Eingabe" error="Das maximale Betreuungsvolumen beträgt 50 Stunden pro Woche." sqref="E47 E74 E105" xr:uid="{00000000-0002-0000-0000-00000A000000}">
      <formula1>0</formula1>
      <formula2>50</formula2>
    </dataValidation>
    <dataValidation type="decimal" allowBlank="1" showInputMessage="1" showErrorMessage="1" errorTitle="Ungültige Eingabe" error="Das maximale Betreuungsvolumen beträgt 5 Tage pro Woche." sqref="E39 E35 E61 E57 E92 E88" xr:uid="{00000000-0002-0000-0000-00000B000000}">
      <formula1>0</formula1>
      <formula2>5</formula2>
    </dataValidation>
    <dataValidation type="decimal" allowBlank="1" showInputMessage="1" showErrorMessage="1" errorTitle="Ungültige Eingabe" error="Bitte nur ganze Zahlen eingeben." sqref="C47 C74 C105" xr:uid="{00000000-0002-0000-0000-00000F000000}">
      <formula1>0</formula1>
      <formula2>999999999</formula2>
    </dataValidation>
    <dataValidation type="decimal" allowBlank="1" showInputMessage="1" showErrorMessage="1" errorTitle="Ungültige Eingabe" error="Bitte nur ganze Zahlen eingeben." sqref="C35 C39 C57 C61 C88 C92" xr:uid="{00000000-0002-0000-0000-000010000000}">
      <formula1>0</formula1>
      <formula2>300</formula2>
    </dataValidation>
    <dataValidation type="decimal" allowBlank="1" showInputMessage="1" showErrorMessage="1" errorTitle="Ungültige Eingabe" error="Das maximale Pensum pro Person liegt bei 100%." sqref="C12 C14 E14" xr:uid="{00000000-0002-0000-0000-000011000000}">
      <formula1>0</formula1>
      <formula2>1</formula2>
    </dataValidation>
  </dataValidations>
  <pageMargins left="0.78740157480314965" right="0.39370078740157483" top="0.78740157480314965" bottom="0.59055118110236227" header="0.15748031496062992" footer="0.15748031496062992"/>
  <pageSetup paperSize="9" scale="51" orientation="portrait" r:id="rId1"/>
  <headerFooter>
    <oddHeader>&amp;L&amp;"Gill Sans MT,Standard"&amp;9Copyright: Büro Communis GmbH, Luzern (2018)&amp;R&amp;"Gill Sans MT,Standard"Berechnungstool Betreuungsgutscheine</oddHeader>
    <oddFooter>&amp;L&amp;"Gill Sans MT,Standard"&amp;9&amp;F&amp;R&amp;"Gill Sans MT,Standard"&amp;9Seite &amp;P von &amp;N</oddFooter>
  </headerFooter>
  <drawing r:id="rId2"/>
  <legacy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0" id="{2AAA83E1-1940-4D06-8C35-55E1B2A86672}">
            <xm:f>IF('2. Kind'!F58&lt;&gt;"",1,0)</xm:f>
            <x14:dxf>
              <font>
                <b/>
                <i val="0"/>
                <color rgb="FFC00000"/>
              </font>
              <fill>
                <patternFill patternType="none">
                  <bgColor auto="1"/>
                </patternFill>
              </fill>
            </x14:dxf>
          </x14:cfRule>
          <xm:sqref>J78 I69:K69 F67:F69 J77:K77 G77 I62:K62 J63:J64 J59 I58:K58 J76 I75:K75 K65 I67:J68</xm:sqref>
        </x14:conditionalFormatting>
        <x14:conditionalFormatting xmlns:xm="http://schemas.microsoft.com/office/excel/2006/main">
          <x14:cfRule type="expression" priority="19" id="{14A1CCE3-3074-4451-AAAB-41444307B841}">
            <xm:f>IF('2. Kind'!#REF!&lt;&gt;"",1,0)</xm:f>
            <x14:dxf>
              <fill>
                <patternFill>
                  <bgColor theme="9" tint="0.59996337778862885"/>
                </patternFill>
              </fill>
            </x14:dxf>
          </x14:cfRule>
          <xm:sqref>A54:B54</xm:sqref>
        </x14:conditionalFormatting>
        <x14:conditionalFormatting xmlns:xm="http://schemas.microsoft.com/office/excel/2006/main">
          <x14:cfRule type="expression" priority="12" id="{FA5EA032-FF02-4803-9132-894CC0EC08DD}">
            <xm:f>IF('3. Kind'!F87&lt;&gt;"",1,0)</xm:f>
            <x14:dxf>
              <font>
                <b/>
                <i val="0"/>
                <color rgb="FFC00000"/>
              </font>
              <fill>
                <patternFill patternType="none">
                  <bgColor auto="1"/>
                </patternFill>
              </fill>
            </x14:dxf>
          </x14:cfRule>
          <xm:sqref>J109 I100:K100 F98:F100 J110:K110 J108:K108 G108 I93:K93 J94:J95 J90 I89:K89 J107 I106:K106 K96 I98:J99 I111:K111</xm:sqref>
        </x14:conditionalFormatting>
        <x14:conditionalFormatting xmlns:xm="http://schemas.microsoft.com/office/excel/2006/main">
          <x14:cfRule type="expression" priority="11" id="{3E6FF850-22C7-4429-81CA-B279186E9971}">
            <xm:f>IF('3. Kind'!#REF!&lt;&gt;"",1,0)</xm:f>
            <x14:dxf>
              <fill>
                <patternFill>
                  <bgColor theme="9" tint="0.59996337778862885"/>
                </patternFill>
              </fill>
            </x14:dxf>
          </x14:cfRule>
          <xm:sqref>A85:B85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6F27FC-3D10-4026-B566-8E10A6B90A60}">
  <dimension ref="A1:L270"/>
  <sheetViews>
    <sheetView showGridLines="0" topLeftCell="A29" zoomScale="99" zoomScaleNormal="99" zoomScaleSheetLayoutView="83" zoomScalePageLayoutView="110" workbookViewId="0">
      <selection activeCell="I56" sqref="I56"/>
    </sheetView>
  </sheetViews>
  <sheetFormatPr baseColWidth="10" defaultColWidth="10.85546875" defaultRowHeight="17.25" zeroHeight="1" x14ac:dyDescent="0.35"/>
  <cols>
    <col min="1" max="1" width="27.28515625" style="16" customWidth="1"/>
    <col min="2" max="2" width="1.42578125" style="16" customWidth="1"/>
    <col min="3" max="3" width="17.7109375" style="16" customWidth="1"/>
    <col min="4" max="4" width="3.85546875" style="16" customWidth="1"/>
    <col min="5" max="5" width="26.5703125" style="16" customWidth="1"/>
    <col min="6" max="6" width="1.42578125" style="16" customWidth="1"/>
    <col min="7" max="7" width="20.140625" style="16" customWidth="1"/>
    <col min="8" max="8" width="5.85546875" style="16" customWidth="1"/>
    <col min="9" max="9" width="21.28515625" style="16" customWidth="1"/>
    <col min="10" max="10" width="3.28515625" style="16" customWidth="1"/>
    <col min="11" max="11" width="24.140625" style="16" customWidth="1"/>
    <col min="12" max="12" width="3.5703125" style="73" customWidth="1"/>
    <col min="13" max="16384" width="10.85546875" style="73"/>
  </cols>
  <sheetData>
    <row r="1" spans="1:12" s="71" customFormat="1" ht="92.1" customHeight="1" x14ac:dyDescent="0.4">
      <c r="A1" s="83" t="s">
        <v>54</v>
      </c>
      <c r="B1" s="83"/>
      <c r="C1" s="3"/>
      <c r="D1" s="3"/>
      <c r="E1" s="3"/>
      <c r="F1" s="3"/>
      <c r="G1" s="3"/>
      <c r="H1" s="3"/>
      <c r="I1" s="3"/>
      <c r="J1" s="3"/>
      <c r="K1" s="3"/>
    </row>
    <row r="2" spans="1:12" s="71" customFormat="1" ht="45.95" customHeight="1" x14ac:dyDescent="0.35">
      <c r="A2" s="3"/>
      <c r="B2" s="3"/>
      <c r="C2" s="3"/>
      <c r="D2" s="3"/>
      <c r="E2" s="3"/>
      <c r="F2" s="3"/>
      <c r="G2" s="3"/>
      <c r="H2" s="3"/>
      <c r="I2" s="3"/>
      <c r="J2" s="3"/>
      <c r="K2" s="3"/>
    </row>
    <row r="3" spans="1:12" s="71" customFormat="1" ht="24.75" x14ac:dyDescent="0.5">
      <c r="A3" s="84" t="s">
        <v>55</v>
      </c>
      <c r="B3" s="84"/>
      <c r="C3" s="85"/>
      <c r="D3" s="3"/>
      <c r="E3" s="3"/>
      <c r="F3" s="3"/>
      <c r="G3" s="3"/>
      <c r="H3" s="3"/>
      <c r="I3" s="3"/>
      <c r="J3" s="86" t="s">
        <v>18</v>
      </c>
      <c r="K3" s="87">
        <f ca="1">TODAY()</f>
        <v>43178</v>
      </c>
    </row>
    <row r="4" spans="1:12" s="71" customFormat="1" ht="21.75" x14ac:dyDescent="0.45">
      <c r="A4" s="88" t="s">
        <v>57</v>
      </c>
      <c r="B4" s="88"/>
      <c r="C4" s="89"/>
      <c r="D4" s="90"/>
      <c r="E4" s="90"/>
      <c r="F4" s="90"/>
      <c r="G4" s="90"/>
      <c r="H4" s="90"/>
      <c r="I4" s="3"/>
      <c r="J4" s="91"/>
      <c r="K4" s="86"/>
      <c r="L4" s="98"/>
    </row>
    <row r="5" spans="1:12" s="71" customFormat="1" ht="6.6" customHeight="1" x14ac:dyDescent="0.45">
      <c r="A5" s="88"/>
      <c r="B5" s="88"/>
      <c r="C5" s="89"/>
      <c r="D5" s="90"/>
      <c r="E5" s="90"/>
      <c r="F5" s="90"/>
      <c r="G5" s="90"/>
      <c r="H5" s="90"/>
      <c r="I5" s="3"/>
      <c r="J5" s="91"/>
      <c r="K5" s="86"/>
      <c r="L5" s="98"/>
    </row>
    <row r="6" spans="1:12" s="71" customFormat="1" ht="36" customHeight="1" x14ac:dyDescent="0.35">
      <c r="A6" s="127" t="s">
        <v>56</v>
      </c>
      <c r="B6" s="127"/>
      <c r="C6" s="127"/>
      <c r="D6" s="127"/>
      <c r="E6" s="127"/>
      <c r="F6" s="127"/>
      <c r="G6" s="127"/>
      <c r="H6" s="127"/>
      <c r="I6" s="127"/>
      <c r="J6" s="127"/>
      <c r="K6" s="127"/>
      <c r="L6" s="99"/>
    </row>
    <row r="7" spans="1:12" ht="9" customHeight="1" x14ac:dyDescent="0.35">
      <c r="C7" s="39"/>
    </row>
    <row r="8" spans="1:12" hidden="1" x14ac:dyDescent="0.35">
      <c r="A8" s="20" t="s">
        <v>10</v>
      </c>
      <c r="B8" s="20"/>
      <c r="C8" s="20"/>
      <c r="D8" s="21"/>
      <c r="E8" s="21"/>
      <c r="F8" s="21"/>
      <c r="G8" s="21"/>
      <c r="H8" s="21"/>
      <c r="I8" s="21"/>
      <c r="J8" s="21"/>
      <c r="K8" s="21"/>
    </row>
    <row r="9" spans="1:12" ht="9.9499999999999993" hidden="1" customHeight="1" x14ac:dyDescent="0.35"/>
    <row r="10" spans="1:12" ht="20.100000000000001" hidden="1" customHeight="1" x14ac:dyDescent="0.35">
      <c r="C10" s="23" t="s">
        <v>33</v>
      </c>
      <c r="D10" s="23"/>
      <c r="E10" s="23" t="s">
        <v>36</v>
      </c>
      <c r="G10" s="23" t="s">
        <v>11</v>
      </c>
      <c r="I10" s="16" t="s">
        <v>15</v>
      </c>
    </row>
    <row r="11" spans="1:12" ht="9.9499999999999993" hidden="1" customHeight="1" x14ac:dyDescent="0.35"/>
    <row r="12" spans="1:12" ht="20.100000000000001" hidden="1" customHeight="1" x14ac:dyDescent="0.35">
      <c r="A12" s="16" t="s">
        <v>31</v>
      </c>
      <c r="C12" s="74">
        <f>Datenblatt!C12</f>
        <v>0</v>
      </c>
      <c r="D12" s="14"/>
      <c r="E12" s="15"/>
      <c r="G12" s="12">
        <f>C12</f>
        <v>0</v>
      </c>
      <c r="I12" s="36">
        <f>G12</f>
        <v>0</v>
      </c>
      <c r="J12" s="17"/>
    </row>
    <row r="13" spans="1:12" ht="6.95" hidden="1" customHeight="1" x14ac:dyDescent="0.35">
      <c r="A13" s="67" t="s">
        <v>32</v>
      </c>
      <c r="B13" s="69"/>
      <c r="C13" s="18"/>
      <c r="D13" s="17"/>
      <c r="E13" s="18"/>
      <c r="F13" s="17"/>
      <c r="G13" s="18"/>
      <c r="H13" s="17"/>
      <c r="I13" s="19"/>
      <c r="J13" s="17"/>
      <c r="K13" s="68" t="str">
        <f>IF(OR(G14&gt;=119%,G14=0%),"","zu niedriges Pensum kein Anspruch")</f>
        <v/>
      </c>
    </row>
    <row r="14" spans="1:12" ht="20.100000000000001" hidden="1" customHeight="1" x14ac:dyDescent="0.35">
      <c r="A14" s="67"/>
      <c r="B14" s="69"/>
      <c r="C14" s="74">
        <f>Datenblatt!C14</f>
        <v>0</v>
      </c>
      <c r="D14" s="17"/>
      <c r="E14" s="74">
        <f>Datenblatt!E14</f>
        <v>0</v>
      </c>
      <c r="F14" s="17"/>
      <c r="G14" s="13">
        <f>C14+E14</f>
        <v>0</v>
      </c>
      <c r="H14" s="17"/>
      <c r="I14" s="36">
        <f>IF(G14=0%,0,G14-100%)</f>
        <v>0</v>
      </c>
      <c r="J14" s="17"/>
      <c r="K14" s="68"/>
    </row>
    <row r="15" spans="1:12" ht="6.95" hidden="1" customHeight="1" x14ac:dyDescent="0.35">
      <c r="A15" s="67"/>
      <c r="B15" s="69"/>
      <c r="C15" s="33"/>
      <c r="D15" s="17"/>
      <c r="E15" s="33"/>
      <c r="F15" s="17"/>
      <c r="H15" s="17"/>
      <c r="I15" s="17"/>
      <c r="J15" s="17"/>
      <c r="K15" s="68"/>
    </row>
    <row r="16" spans="1:12" ht="20.100000000000001" hidden="1" customHeight="1" x14ac:dyDescent="0.35">
      <c r="A16" s="69"/>
      <c r="B16" s="69"/>
      <c r="C16" s="33"/>
      <c r="D16" s="17"/>
      <c r="E16" s="33"/>
      <c r="F16" s="17"/>
      <c r="H16" s="17"/>
      <c r="I16" s="40">
        <f>I12+I14</f>
        <v>0</v>
      </c>
      <c r="J16" s="17"/>
      <c r="K16" s="17"/>
    </row>
    <row r="17" spans="1:11" ht="9.9499999999999993" hidden="1" customHeight="1" x14ac:dyDescent="0.35">
      <c r="E17" s="14"/>
    </row>
    <row r="18" spans="1:11" hidden="1" x14ac:dyDescent="0.35">
      <c r="A18" s="20" t="s">
        <v>9</v>
      </c>
      <c r="B18" s="20"/>
      <c r="C18" s="20"/>
      <c r="D18" s="21"/>
      <c r="E18" s="21"/>
      <c r="F18" s="21"/>
      <c r="G18" s="21"/>
      <c r="H18" s="21"/>
      <c r="I18" s="21"/>
      <c r="J18" s="21"/>
      <c r="K18" s="21"/>
    </row>
    <row r="19" spans="1:11" ht="9.9499999999999993" hidden="1" customHeight="1" x14ac:dyDescent="0.35"/>
    <row r="20" spans="1:11" hidden="1" x14ac:dyDescent="0.35">
      <c r="A20" s="16" t="s">
        <v>39</v>
      </c>
      <c r="E20" s="75">
        <f>Datenblatt!E20</f>
        <v>0</v>
      </c>
      <c r="G20" s="16" t="s">
        <v>41</v>
      </c>
      <c r="J20" s="128">
        <f>Datenblatt!J20:K20</f>
        <v>0</v>
      </c>
      <c r="K20" s="128"/>
    </row>
    <row r="21" spans="1:11" ht="9.9499999999999993" hidden="1" customHeight="1" x14ac:dyDescent="0.35"/>
    <row r="22" spans="1:11" hidden="1" x14ac:dyDescent="0.35">
      <c r="A22" s="16" t="s">
        <v>40</v>
      </c>
      <c r="E22" s="75">
        <f>Datenblatt!E22</f>
        <v>0</v>
      </c>
      <c r="G22" s="16" t="s">
        <v>42</v>
      </c>
      <c r="J22" s="129">
        <f>Datenblatt!J22:K22</f>
        <v>0</v>
      </c>
      <c r="K22" s="129"/>
    </row>
    <row r="23" spans="1:11" ht="9.9499999999999993" hidden="1" customHeight="1" x14ac:dyDescent="0.35"/>
    <row r="24" spans="1:11" hidden="1" x14ac:dyDescent="0.35">
      <c r="A24" s="16" t="s">
        <v>1</v>
      </c>
      <c r="E24" s="7">
        <f>IF(SUM((E22-100000)/20)&lt;0,0,SUM((E22-100000)/20))</f>
        <v>0</v>
      </c>
      <c r="G24" s="16" t="s">
        <v>43</v>
      </c>
      <c r="J24" s="129">
        <f>Datenblatt!J24:K24</f>
        <v>0</v>
      </c>
      <c r="K24" s="129"/>
    </row>
    <row r="25" spans="1:11" ht="9.9499999999999993" hidden="1" customHeight="1" x14ac:dyDescent="0.35"/>
    <row r="26" spans="1:11" hidden="1" x14ac:dyDescent="0.35">
      <c r="A26" s="22" t="s">
        <v>0</v>
      </c>
      <c r="B26" s="22"/>
      <c r="E26" s="6">
        <f>E20+E24+J20+J22-J24</f>
        <v>0</v>
      </c>
      <c r="H26" s="45"/>
      <c r="I26" s="45"/>
      <c r="J26" s="66"/>
      <c r="K26" s="66"/>
    </row>
    <row r="27" spans="1:11" ht="9.9499999999999993" hidden="1" customHeight="1" x14ac:dyDescent="0.35">
      <c r="C27" s="22"/>
    </row>
    <row r="28" spans="1:11" hidden="1" x14ac:dyDescent="0.35">
      <c r="E28" s="14"/>
    </row>
    <row r="29" spans="1:11" x14ac:dyDescent="0.35">
      <c r="A29" s="20" t="s">
        <v>21</v>
      </c>
      <c r="B29" s="20"/>
      <c r="C29" s="20"/>
      <c r="D29" s="21"/>
      <c r="E29" s="21"/>
      <c r="F29" s="21"/>
      <c r="G29" s="21"/>
      <c r="H29" s="21"/>
      <c r="I29" s="21"/>
      <c r="J29" s="21"/>
      <c r="K29" s="21"/>
    </row>
    <row r="30" spans="1:11" ht="9.9499999999999993" customHeight="1" x14ac:dyDescent="0.35"/>
    <row r="31" spans="1:11" ht="18" thickBot="1" x14ac:dyDescent="0.4">
      <c r="A31" s="25" t="s">
        <v>3</v>
      </c>
      <c r="B31" s="25"/>
      <c r="C31" s="26"/>
      <c r="D31" s="26"/>
      <c r="E31" s="26"/>
      <c r="F31" s="26"/>
      <c r="G31" s="26"/>
      <c r="H31" s="26"/>
      <c r="I31" s="26"/>
      <c r="J31" s="26"/>
      <c r="K31" s="26"/>
    </row>
    <row r="32" spans="1:11" ht="9.9499999999999993" customHeight="1" x14ac:dyDescent="0.35">
      <c r="A32" s="27"/>
      <c r="B32" s="27"/>
      <c r="C32" s="27"/>
      <c r="D32" s="27"/>
      <c r="E32" s="27"/>
    </row>
    <row r="33" spans="1:11" ht="34.5" x14ac:dyDescent="0.35">
      <c r="C33" s="28" t="s">
        <v>34</v>
      </c>
      <c r="D33" s="29"/>
      <c r="E33" s="28" t="s">
        <v>30</v>
      </c>
      <c r="F33" s="29"/>
      <c r="G33" s="28" t="s">
        <v>13</v>
      </c>
      <c r="H33" s="64"/>
      <c r="I33" s="93" t="s">
        <v>37</v>
      </c>
      <c r="J33" s="94"/>
      <c r="K33" s="93" t="s">
        <v>2</v>
      </c>
    </row>
    <row r="34" spans="1:11" ht="9.9499999999999993" customHeight="1" x14ac:dyDescent="0.35">
      <c r="H34" s="64"/>
      <c r="I34" s="94"/>
      <c r="J34" s="94"/>
      <c r="K34" s="94"/>
    </row>
    <row r="35" spans="1:11" x14ac:dyDescent="0.35">
      <c r="A35" s="16" t="s">
        <v>27</v>
      </c>
      <c r="C35" s="4"/>
      <c r="E35" s="5"/>
      <c r="G35" s="9" t="str">
        <f>IF(ISBLANK(E35),"",ROUND(G37/5,2)*5)</f>
        <v/>
      </c>
      <c r="H35" s="64"/>
      <c r="I35" s="95" t="str">
        <f>IF(C37&lt;0,0,C37)</f>
        <v/>
      </c>
      <c r="J35" s="96"/>
      <c r="K35" s="97" t="str">
        <f>IF(ISBLANK(E35),"",IF(C35-I37&lt;25,25,C35-I37))</f>
        <v/>
      </c>
    </row>
    <row r="36" spans="1:11" x14ac:dyDescent="0.35">
      <c r="E36" s="14"/>
      <c r="G36" s="64"/>
      <c r="H36" s="64"/>
      <c r="I36" s="24" t="str">
        <f>IF(E35/5*100%&gt;$I$16,"Hinweis: Das maximal unterstützte Pensum liegt bei "&amp;($I$16*100)&amp;"%. Die Kitabetreuung wird an maximal "&amp;($I$16*5)&amp;" Wochentag/en unterstützt.","")</f>
        <v/>
      </c>
      <c r="J36" s="94"/>
      <c r="K36" s="94"/>
    </row>
    <row r="37" spans="1:11" ht="16.5" hidden="1" customHeight="1" x14ac:dyDescent="0.35">
      <c r="C37" s="41" t="str">
        <f>IF(ISBLANK(E35),"",IF(OR(K37&gt;=C35,K37&gt;C35-K35),C35-K35,K37))</f>
        <v/>
      </c>
      <c r="G37" s="30" t="e">
        <f>IF(E35/5*100%&lt;=$I$16,I35*(E35/5*100)*236/(100*12),($I$16*I35*236)/12)</f>
        <v>#VALUE!</v>
      </c>
      <c r="H37" s="64"/>
      <c r="I37" s="97" t="str">
        <f>IF(ISBLANK(E35),"",VLOOKUP($E$26,'Tabelle Betreuungsgutscheine'!A1:F20,4,1))</f>
        <v/>
      </c>
      <c r="J37" s="94"/>
      <c r="K37" s="95" t="str">
        <f>IF(ISBLANK($E$35),"",IF($C$35-25&lt;=25,($C$35-$K$35),$I$37))</f>
        <v/>
      </c>
    </row>
    <row r="38" spans="1:11" ht="36" hidden="1" customHeight="1" x14ac:dyDescent="0.35">
      <c r="G38" s="63"/>
      <c r="H38" s="64"/>
      <c r="I38" s="102"/>
      <c r="J38" s="102"/>
      <c r="K38" s="102"/>
    </row>
    <row r="39" spans="1:11" x14ac:dyDescent="0.35">
      <c r="A39" s="16" t="s">
        <v>28</v>
      </c>
      <c r="C39" s="4"/>
      <c r="E39" s="5"/>
      <c r="G39" s="9" t="str">
        <f>IF(ISBLANK(E39),"",ROUND(G41/5,2)*5)</f>
        <v/>
      </c>
      <c r="H39" s="64"/>
      <c r="I39" s="95" t="str">
        <f>IF(C41&lt;0,0,C41)</f>
        <v/>
      </c>
      <c r="J39" s="96"/>
      <c r="K39" s="97" t="str">
        <f>IF(ISBLANK(E39),"",IF(C39-I41&lt;25,25,C39-I41))</f>
        <v/>
      </c>
    </row>
    <row r="40" spans="1:11" x14ac:dyDescent="0.35">
      <c r="E40" s="14"/>
      <c r="G40" s="64"/>
      <c r="H40" s="64"/>
      <c r="I40" s="24" t="str">
        <f>IF(E39/5*100%&gt;$I$16,"Hinweis: Das maximal unterstützte Pensum liegt bei "&amp;($I$16*100)&amp;"%. Die Kitabetreuung wird an maximal "&amp;($I$16*5)&amp;" Wochentag/en unterstützt.","")</f>
        <v/>
      </c>
      <c r="J40" s="94"/>
      <c r="K40" s="94"/>
    </row>
    <row r="41" spans="1:11" ht="16.5" hidden="1" customHeight="1" x14ac:dyDescent="0.35">
      <c r="C41" s="41" t="str">
        <f>IF(ISBLANK(E39),"",IF(OR(K41&gt;=C39,K41&gt;C39-K39),C39-K39,K41))</f>
        <v/>
      </c>
      <c r="E41" s="47">
        <f>E35+E39</f>
        <v>0</v>
      </c>
      <c r="G41" s="30" t="e">
        <f>IF(E39/5*100%&lt;=$I$16,I39*(E39/5*100)*236/(100*12),($I$16*I39*236)/12)</f>
        <v>#VALUE!</v>
      </c>
      <c r="H41" s="64"/>
      <c r="I41" s="97" t="str">
        <f>IF(ISBLANK(E39),"",VLOOKUP($E$26,'Tabelle Betreuungsgutscheine'!A1:F20,5,1))</f>
        <v/>
      </c>
      <c r="J41" s="94"/>
      <c r="K41" s="95" t="str">
        <f>IF(ISBLANK($E$39),"",IF($C$39-25&lt;=25,($C$39-$K$39),$I$41))</f>
        <v/>
      </c>
    </row>
    <row r="42" spans="1:11" ht="15.6" hidden="1" customHeight="1" x14ac:dyDescent="0.35">
      <c r="A42" s="17"/>
      <c r="B42" s="17"/>
      <c r="C42" s="17"/>
      <c r="D42" s="17"/>
      <c r="E42" s="17"/>
      <c r="F42" s="17"/>
      <c r="G42" s="35"/>
      <c r="H42" s="64"/>
      <c r="I42" s="97"/>
      <c r="J42" s="94"/>
      <c r="K42" s="95"/>
    </row>
    <row r="43" spans="1:11" ht="17.100000000000001" customHeight="1" x14ac:dyDescent="0.35">
      <c r="A43" s="45"/>
      <c r="B43" s="45"/>
      <c r="C43" s="64"/>
      <c r="D43" s="64"/>
      <c r="E43" s="64"/>
      <c r="F43" s="45"/>
      <c r="G43" s="65"/>
      <c r="H43" s="64"/>
      <c r="I43" s="100" t="s">
        <v>50</v>
      </c>
      <c r="J43" s="101"/>
      <c r="K43" s="102"/>
    </row>
    <row r="44" spans="1:11" ht="17.100000000000001" customHeight="1" x14ac:dyDescent="0.35">
      <c r="A44" s="45" t="s">
        <v>45</v>
      </c>
      <c r="B44" s="45"/>
      <c r="C44" s="45"/>
      <c r="D44" s="76"/>
      <c r="E44" s="45"/>
      <c r="F44" s="45"/>
      <c r="G44" s="9">
        <f>IF(ISBLANK(E41),0,ROUND(G46/5,2)*5)</f>
        <v>0</v>
      </c>
      <c r="H44" s="64"/>
      <c r="I44" s="104">
        <f>IF(E41&gt;0,'Tabelle Betreuungsgutscheine'!$D$22,0)</f>
        <v>0</v>
      </c>
      <c r="J44" s="103"/>
      <c r="K44" s="103"/>
    </row>
    <row r="45" spans="1:11" ht="17.100000000000001" customHeight="1" x14ac:dyDescent="0.35">
      <c r="A45" s="45"/>
      <c r="B45" s="45"/>
      <c r="C45" s="45"/>
      <c r="D45" s="55"/>
      <c r="E45" s="45"/>
      <c r="F45" s="45"/>
      <c r="G45" s="64"/>
      <c r="H45" s="64"/>
      <c r="I45" s="46" t="str">
        <f>IF(E41/5*100%&gt;$I$16,"Hinweis: Das maximal unterstützte Pensum liegt bei "&amp;($I$16*100)&amp;"%. Der Geschwisterbonus wird für maximal "&amp;($I$16*5)&amp;" Tage pro Woche ausbezahlt.","")</f>
        <v/>
      </c>
      <c r="J45" s="94"/>
      <c r="K45" s="103"/>
    </row>
    <row r="46" spans="1:11" ht="17.100000000000001" hidden="1" customHeight="1" x14ac:dyDescent="0.35">
      <c r="A46" s="45"/>
      <c r="B46" s="45"/>
      <c r="C46" s="45"/>
      <c r="D46" s="55"/>
      <c r="E46" s="45"/>
      <c r="F46" s="45"/>
      <c r="G46" s="30">
        <f>IF(E41/5*100%&lt;=$I$16,I44*(E41/5*100)*236/(100*12),($I$16*I44*236)/12)</f>
        <v>0</v>
      </c>
      <c r="H46" s="64"/>
      <c r="I46" s="94"/>
      <c r="J46" s="94"/>
      <c r="K46" s="103"/>
    </row>
    <row r="47" spans="1:11" ht="17.100000000000001" hidden="1" customHeight="1" x14ac:dyDescent="0.35">
      <c r="A47" s="45"/>
      <c r="B47" s="45"/>
      <c r="C47" s="45"/>
      <c r="D47" s="55"/>
      <c r="E47" s="45"/>
      <c r="F47" s="45"/>
      <c r="G47" s="48"/>
      <c r="H47" s="64"/>
      <c r="I47" s="94"/>
      <c r="J47" s="94"/>
      <c r="K47" s="94"/>
    </row>
    <row r="48" spans="1:11" ht="18" thickBot="1" x14ac:dyDescent="0.4">
      <c r="A48" s="25" t="s">
        <v>4</v>
      </c>
      <c r="B48" s="25"/>
      <c r="C48" s="26"/>
      <c r="D48" s="26"/>
      <c r="E48" s="26"/>
      <c r="F48" s="26"/>
      <c r="G48" s="26"/>
      <c r="H48" s="26"/>
      <c r="I48" s="26"/>
      <c r="J48" s="26"/>
      <c r="K48" s="26"/>
    </row>
    <row r="49" spans="1:11" ht="9.9499999999999993" customHeight="1" x14ac:dyDescent="0.35">
      <c r="H49" s="64"/>
      <c r="I49" s="94"/>
      <c r="J49" s="94"/>
      <c r="K49" s="94"/>
    </row>
    <row r="50" spans="1:11" ht="34.5" x14ac:dyDescent="0.35">
      <c r="C50" s="28" t="s">
        <v>35</v>
      </c>
      <c r="D50" s="29"/>
      <c r="E50" s="28" t="s">
        <v>14</v>
      </c>
      <c r="F50" s="29"/>
      <c r="G50" s="28" t="s">
        <v>13</v>
      </c>
      <c r="H50" s="64"/>
      <c r="I50" s="93" t="s">
        <v>38</v>
      </c>
      <c r="J50" s="94"/>
      <c r="K50" s="93" t="s">
        <v>20</v>
      </c>
    </row>
    <row r="51" spans="1:11" x14ac:dyDescent="0.35">
      <c r="H51" s="64"/>
      <c r="I51" s="94"/>
      <c r="J51" s="94"/>
      <c r="K51" s="94"/>
    </row>
    <row r="52" spans="1:11" x14ac:dyDescent="0.35">
      <c r="C52" s="4"/>
      <c r="E52" s="5"/>
      <c r="G52" s="9" t="str">
        <f>IF(ISBLANK(E52),"",ROUND(G54/5,2)*5)</f>
        <v/>
      </c>
      <c r="H52" s="64"/>
      <c r="I52" s="95" t="str">
        <f>IF(C54&lt;0,0,C54)</f>
        <v/>
      </c>
      <c r="J52" s="96"/>
      <c r="K52" s="97" t="str">
        <f>IF(ISBLANK(E52),"",IF(C52-I54&lt;=2.5,2.5,C52-I54))</f>
        <v/>
      </c>
    </row>
    <row r="53" spans="1:11" x14ac:dyDescent="0.35">
      <c r="E53" s="14"/>
      <c r="G53" s="64"/>
      <c r="H53" s="64"/>
      <c r="I53" s="24" t="str">
        <f>IF(E52*100%/50&gt;$I$16,"Hinweis: Das maximal unterstützte Pensum liegt bei "&amp;($I$16*100)&amp;"%. Es werden maximal "&amp;($I$16*200)&amp;" Stunden pro Monat unterstützt.","")</f>
        <v/>
      </c>
      <c r="J53" s="94"/>
      <c r="K53" s="94"/>
    </row>
    <row r="54" spans="1:11" ht="16.5" customHeight="1" x14ac:dyDescent="0.35">
      <c r="C54" s="41" t="str">
        <f>IF(ISBLANK(E52),"",IF(OR(K54&gt;=C52,K54&gt;C52-K52),C52-K52,K54))</f>
        <v/>
      </c>
      <c r="E54" s="47">
        <f>E52</f>
        <v>0</v>
      </c>
      <c r="G54" s="30" t="e">
        <f>IF(E52*100%/50&lt;=$I$16,I52*E52*48/12,(I52*($I$16*50/100%)*48)/12)</f>
        <v>#VALUE!</v>
      </c>
      <c r="H54" s="64"/>
      <c r="I54" s="97" t="str">
        <f>IF(ISBLANK(E52),"",VLOOKUP($E$26,'Tabelle Betreuungsgutscheine'!A1:F21,6,1))</f>
        <v/>
      </c>
      <c r="J54" s="94"/>
      <c r="K54" s="95" t="str">
        <f>IF(ISBLANK(E52),"",IF(C52-2.5&lt;=2.5,(C52-K52),I54))</f>
        <v/>
      </c>
    </row>
    <row r="55" spans="1:11" ht="9.9499999999999993" customHeight="1" x14ac:dyDescent="0.35">
      <c r="A55" s="17"/>
      <c r="B55" s="17"/>
      <c r="E55" s="14"/>
      <c r="G55" s="24"/>
      <c r="H55" s="64"/>
      <c r="I55" s="94"/>
      <c r="J55" s="94"/>
      <c r="K55" s="94"/>
    </row>
    <row r="56" spans="1:11" ht="17.45" customHeight="1" x14ac:dyDescent="0.35">
      <c r="A56" s="17"/>
      <c r="B56" s="17"/>
      <c r="C56" s="17"/>
      <c r="D56" s="17"/>
      <c r="E56" s="17"/>
      <c r="F56" s="17"/>
      <c r="G56" s="35"/>
      <c r="H56" s="64"/>
      <c r="I56" s="100" t="s">
        <v>49</v>
      </c>
      <c r="J56" s="94"/>
      <c r="K56" s="95"/>
    </row>
    <row r="57" spans="1:11" x14ac:dyDescent="0.35">
      <c r="A57" s="17" t="s">
        <v>45</v>
      </c>
      <c r="B57" s="17"/>
      <c r="E57" s="77"/>
      <c r="F57" s="17"/>
      <c r="G57" s="9">
        <f>IF(ISBLANK(E54),0,ROUND(K59/5,2)*5)</f>
        <v>0</v>
      </c>
      <c r="H57" s="64"/>
      <c r="I57" s="104">
        <f>IF(E54&gt;0,'Tabelle Betreuungsgutscheine'!$F$22,0)</f>
        <v>0</v>
      </c>
      <c r="J57" s="94"/>
      <c r="K57" s="94"/>
    </row>
    <row r="58" spans="1:11" x14ac:dyDescent="0.35">
      <c r="E58" s="14"/>
      <c r="I58" s="46" t="str">
        <f>IF(E54/5*100%&gt;$I$16,"Hinweis: Das maximal unterstützte Pensum liegt bei "&amp;($I$16*100)&amp;"%. Der Geschwisterbonus wird für maximal "&amp;($I$16*50*4)&amp;" Stunden pro Monat ausbezahlt.","")</f>
        <v/>
      </c>
      <c r="K58" s="64"/>
    </row>
    <row r="59" spans="1:11" ht="20.100000000000001" customHeight="1" x14ac:dyDescent="0.35">
      <c r="E59" s="14"/>
      <c r="K59" s="30">
        <f>IF(E52*100%/50&lt;=$I$16,I57*E52*48/12,(I57*($I$16*50/100%)*48)/12)</f>
        <v>0</v>
      </c>
    </row>
    <row r="60" spans="1:11" x14ac:dyDescent="0.35">
      <c r="A60" s="20" t="s">
        <v>16</v>
      </c>
      <c r="B60" s="20"/>
      <c r="C60" s="20"/>
      <c r="D60" s="21"/>
      <c r="E60" s="21"/>
      <c r="F60" s="21"/>
      <c r="G60" s="21"/>
      <c r="H60" s="21"/>
      <c r="I60" s="21"/>
      <c r="J60" s="21"/>
      <c r="K60" s="21"/>
    </row>
    <row r="61" spans="1:11" x14ac:dyDescent="0.35">
      <c r="A61" s="31" t="s">
        <v>53</v>
      </c>
      <c r="B61" s="31"/>
      <c r="C61" s="31" t="s">
        <v>51</v>
      </c>
      <c r="E61" s="8">
        <f>IF(ISBLANK(E35),0,G35)</f>
        <v>0</v>
      </c>
    </row>
    <row r="62" spans="1:11" x14ac:dyDescent="0.35">
      <c r="E62" s="32"/>
    </row>
    <row r="63" spans="1:11" x14ac:dyDescent="0.35">
      <c r="C63" s="31" t="s">
        <v>52</v>
      </c>
      <c r="E63" s="8">
        <f>IF(ISBLANK(E39),0,G39)</f>
        <v>0</v>
      </c>
    </row>
    <row r="64" spans="1:11" x14ac:dyDescent="0.35">
      <c r="E64" s="32"/>
    </row>
    <row r="65" spans="1:11" ht="16.5" customHeight="1" x14ac:dyDescent="0.35">
      <c r="C65" s="31" t="s">
        <v>4</v>
      </c>
      <c r="E65" s="8">
        <f>IF(ISBLANK(E52),0,G52)</f>
        <v>0</v>
      </c>
      <c r="G65" s="120" t="str">
        <f>IF(OR(E65="",E65=0),"","Hinweis: Dies entspricht dem maximalen Anspruch, die Stunden werden nachträglich effektiv abgerechnet.")</f>
        <v/>
      </c>
      <c r="H65" s="120"/>
      <c r="I65" s="120"/>
      <c r="J65" s="120"/>
    </row>
    <row r="66" spans="1:11" x14ac:dyDescent="0.35">
      <c r="G66" s="120"/>
      <c r="H66" s="120"/>
      <c r="I66" s="120"/>
      <c r="J66" s="120"/>
    </row>
    <row r="67" spans="1:11" x14ac:dyDescent="0.35">
      <c r="C67" s="31" t="s">
        <v>47</v>
      </c>
      <c r="E67" s="8">
        <f>G44+G57</f>
        <v>0</v>
      </c>
      <c r="G67" s="130"/>
      <c r="H67" s="130"/>
      <c r="I67" s="130"/>
      <c r="J67" s="130"/>
      <c r="K67" s="130"/>
    </row>
    <row r="68" spans="1:11" x14ac:dyDescent="0.35"/>
    <row r="69" spans="1:11" x14ac:dyDescent="0.35">
      <c r="A69" s="20" t="s">
        <v>19</v>
      </c>
      <c r="B69" s="20"/>
      <c r="C69" s="20"/>
      <c r="D69" s="21"/>
      <c r="E69" s="21"/>
      <c r="F69" s="21"/>
      <c r="G69" s="21"/>
      <c r="H69" s="21"/>
      <c r="I69" s="21"/>
      <c r="J69" s="21"/>
      <c r="K69" s="21"/>
    </row>
    <row r="70" spans="1:11" x14ac:dyDescent="0.35"/>
    <row r="71" spans="1:11" x14ac:dyDescent="0.35">
      <c r="A71" s="16" t="s">
        <v>25</v>
      </c>
      <c r="C71" s="24"/>
      <c r="D71" s="78"/>
      <c r="E71" s="16" t="s">
        <v>23</v>
      </c>
      <c r="G71" s="24" t="s">
        <v>17</v>
      </c>
      <c r="I71" s="79"/>
      <c r="J71" s="79"/>
    </row>
    <row r="72" spans="1:11" x14ac:dyDescent="0.35"/>
    <row r="73" spans="1:11" x14ac:dyDescent="0.35">
      <c r="G73" s="24" t="s">
        <v>29</v>
      </c>
      <c r="I73" s="126"/>
      <c r="J73" s="126"/>
      <c r="K73" s="126"/>
    </row>
    <row r="74" spans="1:11" x14ac:dyDescent="0.35">
      <c r="E74" s="14"/>
    </row>
    <row r="75" spans="1:11" x14ac:dyDescent="0.35">
      <c r="A75" s="16" t="s">
        <v>26</v>
      </c>
      <c r="D75" s="80"/>
      <c r="E75" s="16" t="s">
        <v>23</v>
      </c>
      <c r="G75" s="24" t="s">
        <v>24</v>
      </c>
      <c r="I75" s="81"/>
      <c r="J75" s="81"/>
    </row>
    <row r="76" spans="1:11" x14ac:dyDescent="0.35">
      <c r="G76" s="24"/>
    </row>
    <row r="77" spans="1:11" x14ac:dyDescent="0.35">
      <c r="A77" s="16" t="s">
        <v>22</v>
      </c>
      <c r="D77" s="80"/>
      <c r="E77" s="16" t="s">
        <v>23</v>
      </c>
      <c r="G77" s="24" t="s">
        <v>24</v>
      </c>
      <c r="I77" s="81"/>
      <c r="J77" s="81"/>
    </row>
    <row r="78" spans="1:11" x14ac:dyDescent="0.35"/>
    <row r="79" spans="1:11" x14ac:dyDescent="0.35">
      <c r="A79" s="82"/>
      <c r="B79" s="82"/>
      <c r="C79" s="82"/>
      <c r="D79" s="82"/>
      <c r="E79" s="82"/>
      <c r="F79" s="82"/>
      <c r="G79" s="82"/>
      <c r="H79" s="82"/>
      <c r="I79" s="82"/>
      <c r="J79" s="82"/>
      <c r="K79" s="82"/>
    </row>
    <row r="80" spans="1:11" x14ac:dyDescent="0.35">
      <c r="A80" s="82"/>
      <c r="B80" s="82"/>
      <c r="C80" s="82"/>
      <c r="D80" s="82"/>
      <c r="E80" s="82"/>
      <c r="F80" s="82"/>
      <c r="G80" s="82"/>
      <c r="H80" s="82"/>
      <c r="I80" s="82"/>
      <c r="J80" s="82"/>
      <c r="K80" s="82"/>
    </row>
    <row r="81" spans="1:11" x14ac:dyDescent="0.35">
      <c r="A81" s="82"/>
      <c r="B81" s="82"/>
      <c r="C81" s="82"/>
      <c r="D81" s="82"/>
      <c r="E81" s="82"/>
      <c r="F81" s="82"/>
      <c r="G81" s="82"/>
      <c r="H81" s="82"/>
      <c r="I81" s="82"/>
      <c r="J81" s="82"/>
      <c r="K81" s="82"/>
    </row>
    <row r="82" spans="1:11" x14ac:dyDescent="0.35">
      <c r="A82" s="82"/>
      <c r="B82" s="82"/>
      <c r="C82" s="82"/>
      <c r="D82" s="82"/>
      <c r="E82" s="82"/>
      <c r="F82" s="82"/>
      <c r="G82" s="82"/>
      <c r="H82" s="82"/>
      <c r="I82" s="82"/>
      <c r="J82" s="82"/>
      <c r="K82" s="82"/>
    </row>
    <row r="83" spans="1:11" x14ac:dyDescent="0.35">
      <c r="A83" s="82"/>
      <c r="B83" s="82"/>
      <c r="C83" s="82"/>
      <c r="D83" s="82"/>
      <c r="E83" s="82"/>
      <c r="F83" s="82"/>
      <c r="G83" s="82"/>
      <c r="H83" s="82"/>
      <c r="I83" s="82"/>
      <c r="J83" s="82"/>
      <c r="K83" s="82"/>
    </row>
    <row r="84" spans="1:11" x14ac:dyDescent="0.35">
      <c r="A84" s="82"/>
      <c r="B84" s="82"/>
      <c r="C84" s="82"/>
      <c r="D84" s="82"/>
      <c r="E84" s="82"/>
      <c r="F84" s="82"/>
      <c r="G84" s="82"/>
      <c r="H84" s="82"/>
      <c r="I84" s="82"/>
      <c r="J84" s="82"/>
      <c r="K84" s="82"/>
    </row>
    <row r="85" spans="1:11" x14ac:dyDescent="0.35">
      <c r="A85" s="82"/>
      <c r="B85" s="82"/>
      <c r="C85" s="82"/>
      <c r="D85" s="82"/>
      <c r="E85" s="82"/>
      <c r="F85" s="82"/>
      <c r="G85" s="82"/>
      <c r="H85" s="82"/>
      <c r="I85" s="82"/>
      <c r="J85" s="82"/>
      <c r="K85" s="82"/>
    </row>
    <row r="86" spans="1:11" x14ac:dyDescent="0.35">
      <c r="A86" s="82"/>
      <c r="B86" s="82"/>
      <c r="C86" s="82"/>
      <c r="D86" s="82"/>
      <c r="E86" s="82"/>
      <c r="F86" s="82"/>
      <c r="G86" s="82"/>
      <c r="H86" s="82"/>
      <c r="I86" s="82"/>
      <c r="J86" s="82"/>
      <c r="K86" s="82"/>
    </row>
    <row r="87" spans="1:11" x14ac:dyDescent="0.35">
      <c r="A87" s="82"/>
      <c r="B87" s="82"/>
      <c r="C87" s="82"/>
      <c r="D87" s="82"/>
      <c r="E87" s="82"/>
      <c r="F87" s="82"/>
      <c r="G87" s="82"/>
      <c r="H87" s="82"/>
      <c r="I87" s="82"/>
      <c r="J87" s="82"/>
      <c r="K87" s="82"/>
    </row>
    <row r="88" spans="1:11" x14ac:dyDescent="0.35">
      <c r="A88" s="82"/>
      <c r="B88" s="82"/>
      <c r="C88" s="82"/>
      <c r="D88" s="82"/>
      <c r="E88" s="82"/>
      <c r="F88" s="82"/>
      <c r="G88" s="82"/>
      <c r="H88" s="82"/>
      <c r="I88" s="82"/>
      <c r="J88" s="82"/>
      <c r="K88" s="82"/>
    </row>
    <row r="89" spans="1:11" x14ac:dyDescent="0.35">
      <c r="A89" s="82"/>
      <c r="B89" s="82"/>
      <c r="C89" s="82"/>
      <c r="D89" s="82"/>
      <c r="E89" s="82"/>
      <c r="F89" s="82"/>
      <c r="G89" s="82"/>
      <c r="H89" s="82"/>
      <c r="I89" s="82"/>
      <c r="J89" s="82"/>
      <c r="K89" s="82"/>
    </row>
    <row r="90" spans="1:11" x14ac:dyDescent="0.35">
      <c r="A90" s="82"/>
      <c r="B90" s="82"/>
      <c r="C90" s="82"/>
      <c r="D90" s="82"/>
      <c r="E90" s="82"/>
      <c r="F90" s="82"/>
      <c r="G90" s="82"/>
      <c r="H90" s="82"/>
      <c r="I90" s="82"/>
      <c r="J90" s="82"/>
      <c r="K90" s="82"/>
    </row>
    <row r="91" spans="1:11" x14ac:dyDescent="0.35">
      <c r="A91" s="82"/>
      <c r="B91" s="82"/>
      <c r="C91" s="82"/>
      <c r="D91" s="82"/>
      <c r="E91" s="82"/>
      <c r="F91" s="82"/>
      <c r="G91" s="82"/>
      <c r="H91" s="82"/>
      <c r="I91" s="82"/>
      <c r="J91" s="82"/>
      <c r="K91" s="82"/>
    </row>
    <row r="92" spans="1:11" x14ac:dyDescent="0.35">
      <c r="A92" s="82"/>
      <c r="B92" s="82"/>
      <c r="C92" s="82"/>
      <c r="D92" s="82"/>
      <c r="E92" s="82"/>
      <c r="F92" s="82"/>
      <c r="G92" s="82"/>
      <c r="H92" s="82"/>
      <c r="I92" s="82"/>
      <c r="J92" s="82"/>
      <c r="K92" s="82"/>
    </row>
    <row r="93" spans="1:11" x14ac:dyDescent="0.35">
      <c r="A93" s="82"/>
      <c r="B93" s="82"/>
      <c r="C93" s="82"/>
      <c r="D93" s="82"/>
      <c r="E93" s="82"/>
      <c r="F93" s="82"/>
      <c r="G93" s="82"/>
      <c r="H93" s="82"/>
      <c r="I93" s="82"/>
      <c r="J93" s="82"/>
      <c r="K93" s="82"/>
    </row>
    <row r="94" spans="1:11" x14ac:dyDescent="0.35">
      <c r="A94" s="82"/>
      <c r="B94" s="82"/>
      <c r="C94" s="82"/>
      <c r="D94" s="82"/>
      <c r="E94" s="82"/>
      <c r="F94" s="82"/>
      <c r="G94" s="82"/>
      <c r="H94" s="82"/>
      <c r="I94" s="82"/>
      <c r="J94" s="82"/>
      <c r="K94" s="82"/>
    </row>
    <row r="95" spans="1:11" x14ac:dyDescent="0.35">
      <c r="A95" s="82"/>
      <c r="B95" s="82"/>
      <c r="C95" s="82"/>
      <c r="D95" s="82"/>
      <c r="E95" s="82"/>
      <c r="F95" s="82"/>
      <c r="G95" s="82"/>
      <c r="H95" s="82"/>
      <c r="I95" s="82"/>
      <c r="J95" s="82"/>
      <c r="K95" s="82"/>
    </row>
    <row r="96" spans="1:11" x14ac:dyDescent="0.35">
      <c r="A96" s="82"/>
      <c r="B96" s="82"/>
      <c r="C96" s="82"/>
      <c r="D96" s="82"/>
      <c r="E96" s="82"/>
      <c r="F96" s="82"/>
      <c r="G96" s="82"/>
      <c r="H96" s="82"/>
      <c r="I96" s="82"/>
      <c r="J96" s="82"/>
      <c r="K96" s="82"/>
    </row>
    <row r="97" spans="1:11" x14ac:dyDescent="0.35">
      <c r="A97" s="82"/>
      <c r="B97" s="82"/>
      <c r="C97" s="82"/>
      <c r="D97" s="82"/>
      <c r="E97" s="82"/>
      <c r="F97" s="82"/>
      <c r="G97" s="82"/>
      <c r="H97" s="82"/>
      <c r="I97" s="82"/>
      <c r="J97" s="82"/>
      <c r="K97" s="82"/>
    </row>
    <row r="98" spans="1:11" x14ac:dyDescent="0.35">
      <c r="A98" s="82"/>
      <c r="B98" s="82"/>
      <c r="C98" s="82"/>
      <c r="D98" s="82"/>
      <c r="E98" s="82"/>
      <c r="F98" s="82"/>
      <c r="G98" s="82"/>
      <c r="H98" s="82"/>
      <c r="I98" s="82"/>
      <c r="J98" s="82"/>
      <c r="K98" s="82"/>
    </row>
    <row r="99" spans="1:11" x14ac:dyDescent="0.35">
      <c r="A99" s="82"/>
      <c r="B99" s="82"/>
      <c r="C99" s="82"/>
      <c r="D99" s="82"/>
      <c r="E99" s="82"/>
      <c r="F99" s="82"/>
      <c r="G99" s="82"/>
      <c r="H99" s="82"/>
      <c r="I99" s="82"/>
      <c r="J99" s="82"/>
      <c r="K99" s="82"/>
    </row>
    <row r="100" spans="1:11" x14ac:dyDescent="0.35">
      <c r="A100" s="82"/>
      <c r="B100" s="82"/>
      <c r="C100" s="82"/>
      <c r="D100" s="82"/>
      <c r="E100" s="82"/>
      <c r="F100" s="82"/>
      <c r="G100" s="82"/>
      <c r="H100" s="82"/>
      <c r="I100" s="82"/>
      <c r="J100" s="82"/>
      <c r="K100" s="82"/>
    </row>
    <row r="101" spans="1:11" x14ac:dyDescent="0.35">
      <c r="A101" s="82"/>
      <c r="B101" s="82"/>
      <c r="C101" s="82"/>
      <c r="D101" s="82"/>
      <c r="E101" s="82"/>
      <c r="F101" s="82"/>
      <c r="G101" s="82"/>
      <c r="H101" s="82"/>
      <c r="I101" s="82"/>
      <c r="J101" s="82"/>
      <c r="K101" s="82"/>
    </row>
    <row r="102" spans="1:11" x14ac:dyDescent="0.35">
      <c r="A102" s="82"/>
      <c r="B102" s="82"/>
      <c r="C102" s="82"/>
      <c r="D102" s="82"/>
      <c r="E102" s="82"/>
      <c r="F102" s="82"/>
      <c r="G102" s="82"/>
      <c r="H102" s="82"/>
      <c r="I102" s="82"/>
      <c r="J102" s="82"/>
      <c r="K102" s="82"/>
    </row>
    <row r="103" spans="1:11" x14ac:dyDescent="0.35">
      <c r="A103" s="82"/>
      <c r="B103" s="82"/>
      <c r="C103" s="82"/>
      <c r="D103" s="82"/>
      <c r="E103" s="82"/>
      <c r="F103" s="82"/>
      <c r="G103" s="82"/>
      <c r="H103" s="82"/>
      <c r="I103" s="82"/>
      <c r="J103" s="82"/>
      <c r="K103" s="82"/>
    </row>
    <row r="104" spans="1:11" x14ac:dyDescent="0.35">
      <c r="A104" s="82"/>
      <c r="B104" s="82"/>
      <c r="C104" s="82"/>
      <c r="D104" s="82"/>
      <c r="E104" s="82"/>
      <c r="F104" s="82"/>
      <c r="G104" s="82"/>
      <c r="H104" s="82"/>
      <c r="I104" s="82"/>
      <c r="J104" s="82"/>
      <c r="K104" s="82"/>
    </row>
    <row r="105" spans="1:11" x14ac:dyDescent="0.35">
      <c r="A105" s="82"/>
      <c r="B105" s="82"/>
      <c r="C105" s="82"/>
      <c r="D105" s="82"/>
      <c r="E105" s="82"/>
      <c r="F105" s="82"/>
      <c r="G105" s="82"/>
      <c r="H105" s="82"/>
      <c r="I105" s="82"/>
      <c r="J105" s="82"/>
      <c r="K105" s="82"/>
    </row>
    <row r="106" spans="1:11" x14ac:dyDescent="0.35">
      <c r="A106" s="82"/>
      <c r="B106" s="82"/>
      <c r="C106" s="82"/>
      <c r="D106" s="82"/>
      <c r="E106" s="82"/>
      <c r="F106" s="82"/>
      <c r="G106" s="82"/>
      <c r="H106" s="82"/>
      <c r="I106" s="82"/>
      <c r="J106" s="82"/>
      <c r="K106" s="82"/>
    </row>
    <row r="107" spans="1:11" x14ac:dyDescent="0.35">
      <c r="A107" s="82"/>
      <c r="B107" s="82"/>
      <c r="C107" s="82"/>
      <c r="D107" s="82"/>
      <c r="E107" s="82"/>
      <c r="F107" s="82"/>
      <c r="G107" s="82"/>
      <c r="H107" s="82"/>
      <c r="I107" s="82"/>
      <c r="J107" s="82"/>
      <c r="K107" s="82"/>
    </row>
    <row r="108" spans="1:11" x14ac:dyDescent="0.35">
      <c r="A108" s="82"/>
      <c r="B108" s="82"/>
      <c r="C108" s="82"/>
      <c r="D108" s="82"/>
      <c r="E108" s="82"/>
      <c r="F108" s="82"/>
      <c r="G108" s="82"/>
      <c r="H108" s="82"/>
      <c r="I108" s="82"/>
      <c r="J108" s="82"/>
      <c r="K108" s="82"/>
    </row>
    <row r="109" spans="1:11" x14ac:dyDescent="0.35">
      <c r="A109" s="82"/>
      <c r="B109" s="82"/>
      <c r="C109" s="82"/>
      <c r="D109" s="82"/>
      <c r="E109" s="82"/>
      <c r="F109" s="82"/>
      <c r="G109" s="82"/>
      <c r="H109" s="82"/>
      <c r="I109" s="82"/>
      <c r="J109" s="82"/>
      <c r="K109" s="82"/>
    </row>
    <row r="110" spans="1:11" x14ac:dyDescent="0.35">
      <c r="A110" s="82"/>
      <c r="B110" s="82"/>
      <c r="C110" s="82"/>
      <c r="D110" s="82"/>
      <c r="E110" s="82"/>
      <c r="F110" s="82"/>
      <c r="G110" s="82"/>
      <c r="H110" s="82"/>
      <c r="I110" s="82"/>
      <c r="J110" s="82"/>
      <c r="K110" s="82"/>
    </row>
    <row r="111" spans="1:11" x14ac:dyDescent="0.35">
      <c r="A111" s="82"/>
      <c r="B111" s="82"/>
      <c r="C111" s="82"/>
      <c r="D111" s="82"/>
      <c r="E111" s="82"/>
      <c r="F111" s="82"/>
      <c r="G111" s="82"/>
      <c r="H111" s="82"/>
      <c r="I111" s="82"/>
      <c r="J111" s="82"/>
      <c r="K111" s="82"/>
    </row>
    <row r="112" spans="1:11" x14ac:dyDescent="0.35">
      <c r="A112" s="82"/>
      <c r="B112" s="82"/>
      <c r="C112" s="82"/>
      <c r="D112" s="82"/>
      <c r="E112" s="82"/>
      <c r="F112" s="82"/>
      <c r="G112" s="82"/>
      <c r="H112" s="82"/>
      <c r="I112" s="82"/>
      <c r="J112" s="82"/>
      <c r="K112" s="82"/>
    </row>
    <row r="113" spans="1:11" x14ac:dyDescent="0.35">
      <c r="A113" s="82"/>
      <c r="B113" s="82"/>
      <c r="C113" s="82"/>
      <c r="D113" s="82"/>
      <c r="E113" s="82"/>
      <c r="F113" s="82"/>
      <c r="G113" s="82"/>
      <c r="H113" s="82"/>
      <c r="I113" s="82"/>
      <c r="J113" s="82"/>
      <c r="K113" s="82"/>
    </row>
    <row r="114" spans="1:11" x14ac:dyDescent="0.35">
      <c r="A114" s="82"/>
      <c r="B114" s="82"/>
      <c r="C114" s="82"/>
      <c r="D114" s="82"/>
      <c r="E114" s="82"/>
      <c r="F114" s="82"/>
      <c r="G114" s="82"/>
      <c r="H114" s="82"/>
      <c r="I114" s="82"/>
      <c r="J114" s="82"/>
      <c r="K114" s="82"/>
    </row>
    <row r="115" spans="1:11" x14ac:dyDescent="0.35">
      <c r="A115" s="82"/>
      <c r="B115" s="82"/>
      <c r="C115" s="82"/>
      <c r="D115" s="82"/>
      <c r="E115" s="82"/>
      <c r="F115" s="82"/>
      <c r="G115" s="82"/>
      <c r="H115" s="82"/>
      <c r="I115" s="82"/>
      <c r="J115" s="82"/>
      <c r="K115" s="82"/>
    </row>
    <row r="116" spans="1:11" x14ac:dyDescent="0.35">
      <c r="A116" s="82"/>
      <c r="B116" s="82"/>
      <c r="C116" s="82"/>
      <c r="D116" s="82"/>
      <c r="E116" s="82"/>
      <c r="F116" s="82"/>
      <c r="G116" s="82"/>
      <c r="H116" s="82"/>
      <c r="I116" s="82"/>
      <c r="J116" s="82"/>
      <c r="K116" s="82"/>
    </row>
    <row r="117" spans="1:11" x14ac:dyDescent="0.35">
      <c r="A117" s="82"/>
      <c r="B117" s="82"/>
      <c r="C117" s="82"/>
      <c r="D117" s="82"/>
      <c r="E117" s="82"/>
      <c r="F117" s="82"/>
      <c r="G117" s="82"/>
      <c r="H117" s="82"/>
      <c r="I117" s="82"/>
      <c r="J117" s="82"/>
      <c r="K117" s="82"/>
    </row>
    <row r="118" spans="1:11" x14ac:dyDescent="0.35">
      <c r="A118" s="82"/>
      <c r="B118" s="82"/>
      <c r="C118" s="82"/>
      <c r="D118" s="82"/>
      <c r="E118" s="82"/>
      <c r="F118" s="82"/>
      <c r="G118" s="82"/>
      <c r="H118" s="82"/>
      <c r="I118" s="82"/>
      <c r="J118" s="82"/>
      <c r="K118" s="82"/>
    </row>
    <row r="119" spans="1:11" x14ac:dyDescent="0.35">
      <c r="A119" s="82"/>
      <c r="B119" s="82"/>
      <c r="C119" s="82"/>
      <c r="D119" s="82"/>
      <c r="E119" s="82"/>
      <c r="F119" s="82"/>
      <c r="G119" s="82"/>
      <c r="H119" s="82"/>
      <c r="I119" s="82"/>
      <c r="J119" s="82"/>
      <c r="K119" s="82"/>
    </row>
    <row r="120" spans="1:11" x14ac:dyDescent="0.35">
      <c r="A120" s="82"/>
      <c r="B120" s="82"/>
      <c r="C120" s="82"/>
      <c r="D120" s="82"/>
      <c r="E120" s="82"/>
      <c r="F120" s="82"/>
      <c r="G120" s="82"/>
      <c r="H120" s="82"/>
      <c r="I120" s="82"/>
      <c r="J120" s="82"/>
      <c r="K120" s="82"/>
    </row>
    <row r="121" spans="1:11" x14ac:dyDescent="0.35">
      <c r="A121" s="82"/>
      <c r="B121" s="82"/>
      <c r="C121" s="82"/>
      <c r="D121" s="82"/>
      <c r="E121" s="82"/>
      <c r="F121" s="82"/>
      <c r="G121" s="82"/>
      <c r="H121" s="82"/>
      <c r="I121" s="82"/>
      <c r="J121" s="82"/>
      <c r="K121" s="82"/>
    </row>
    <row r="122" spans="1:11" x14ac:dyDescent="0.35">
      <c r="A122" s="82"/>
      <c r="B122" s="82"/>
      <c r="C122" s="82"/>
      <c r="D122" s="82"/>
      <c r="E122" s="82"/>
      <c r="F122" s="82"/>
      <c r="G122" s="82"/>
      <c r="H122" s="82"/>
      <c r="I122" s="82"/>
      <c r="J122" s="82"/>
      <c r="K122" s="82"/>
    </row>
    <row r="123" spans="1:11" x14ac:dyDescent="0.35">
      <c r="A123" s="82"/>
      <c r="B123" s="82"/>
      <c r="C123" s="82"/>
      <c r="D123" s="82"/>
      <c r="E123" s="82"/>
      <c r="F123" s="82"/>
      <c r="G123" s="82"/>
      <c r="H123" s="82"/>
      <c r="I123" s="82"/>
      <c r="J123" s="82"/>
      <c r="K123" s="82"/>
    </row>
    <row r="124" spans="1:11" x14ac:dyDescent="0.35">
      <c r="A124" s="82"/>
      <c r="B124" s="82"/>
      <c r="C124" s="82"/>
      <c r="D124" s="82"/>
      <c r="E124" s="82"/>
      <c r="F124" s="82"/>
      <c r="G124" s="82"/>
      <c r="H124" s="82"/>
      <c r="I124" s="82"/>
      <c r="J124" s="82"/>
      <c r="K124" s="82"/>
    </row>
    <row r="125" spans="1:11" x14ac:dyDescent="0.35">
      <c r="A125" s="82"/>
      <c r="B125" s="82"/>
      <c r="C125" s="82"/>
      <c r="D125" s="82"/>
      <c r="E125" s="82"/>
      <c r="F125" s="82"/>
      <c r="G125" s="82"/>
      <c r="H125" s="82"/>
      <c r="I125" s="82"/>
      <c r="J125" s="82"/>
      <c r="K125" s="82"/>
    </row>
    <row r="126" spans="1:11" x14ac:dyDescent="0.35">
      <c r="A126" s="82"/>
      <c r="B126" s="82"/>
      <c r="C126" s="82"/>
      <c r="D126" s="82"/>
      <c r="E126" s="82"/>
      <c r="F126" s="82"/>
      <c r="G126" s="82"/>
      <c r="H126" s="82"/>
      <c r="I126" s="82"/>
      <c r="J126" s="82"/>
      <c r="K126" s="82"/>
    </row>
    <row r="127" spans="1:11" x14ac:dyDescent="0.35">
      <c r="A127" s="82"/>
      <c r="B127" s="82"/>
      <c r="C127" s="82"/>
      <c r="D127" s="82"/>
      <c r="E127" s="82"/>
      <c r="F127" s="82"/>
      <c r="G127" s="82"/>
      <c r="H127" s="82"/>
      <c r="I127" s="82"/>
      <c r="J127" s="82"/>
      <c r="K127" s="82"/>
    </row>
    <row r="128" spans="1:11" x14ac:dyDescent="0.35">
      <c r="A128" s="82"/>
      <c r="B128" s="82"/>
      <c r="C128" s="82"/>
      <c r="D128" s="82"/>
      <c r="E128" s="82"/>
      <c r="F128" s="82"/>
      <c r="G128" s="82"/>
      <c r="H128" s="82"/>
      <c r="I128" s="82"/>
      <c r="J128" s="82"/>
      <c r="K128" s="82"/>
    </row>
    <row r="129" spans="1:11" x14ac:dyDescent="0.35">
      <c r="A129" s="82"/>
      <c r="B129" s="82"/>
      <c r="C129" s="82"/>
      <c r="D129" s="82"/>
      <c r="E129" s="82"/>
      <c r="F129" s="82"/>
      <c r="G129" s="82"/>
      <c r="H129" s="82"/>
      <c r="I129" s="82"/>
      <c r="J129" s="82"/>
      <c r="K129" s="82"/>
    </row>
    <row r="130" spans="1:11" x14ac:dyDescent="0.35">
      <c r="A130" s="82"/>
      <c r="B130" s="82"/>
      <c r="C130" s="82"/>
      <c r="D130" s="82"/>
      <c r="E130" s="82"/>
      <c r="F130" s="82"/>
      <c r="G130" s="82"/>
      <c r="H130" s="82"/>
      <c r="I130" s="82"/>
      <c r="J130" s="82"/>
      <c r="K130" s="82"/>
    </row>
    <row r="131" spans="1:11" x14ac:dyDescent="0.35">
      <c r="A131" s="82"/>
      <c r="B131" s="82"/>
      <c r="C131" s="82"/>
      <c r="D131" s="82"/>
      <c r="E131" s="82"/>
      <c r="F131" s="82"/>
      <c r="G131" s="82"/>
      <c r="H131" s="82"/>
      <c r="I131" s="82"/>
      <c r="J131" s="82"/>
      <c r="K131" s="82"/>
    </row>
    <row r="132" spans="1:11" x14ac:dyDescent="0.35">
      <c r="A132" s="82"/>
      <c r="B132" s="82"/>
      <c r="C132" s="82"/>
      <c r="D132" s="82"/>
      <c r="E132" s="82"/>
      <c r="F132" s="82"/>
      <c r="G132" s="82"/>
      <c r="H132" s="82"/>
      <c r="I132" s="82"/>
      <c r="J132" s="82"/>
      <c r="K132" s="82"/>
    </row>
    <row r="133" spans="1:11" x14ac:dyDescent="0.35">
      <c r="A133" s="82"/>
      <c r="B133" s="82"/>
      <c r="C133" s="82"/>
      <c r="D133" s="82"/>
      <c r="E133" s="82"/>
      <c r="F133" s="82"/>
      <c r="G133" s="82"/>
      <c r="H133" s="82"/>
      <c r="I133" s="82"/>
      <c r="J133" s="82"/>
      <c r="K133" s="82"/>
    </row>
    <row r="134" spans="1:11" x14ac:dyDescent="0.35">
      <c r="A134" s="82"/>
      <c r="B134" s="82"/>
      <c r="C134" s="82"/>
      <c r="D134" s="82"/>
      <c r="E134" s="82"/>
      <c r="F134" s="82"/>
      <c r="G134" s="82"/>
      <c r="H134" s="82"/>
      <c r="I134" s="82"/>
      <c r="J134" s="82"/>
      <c r="K134" s="82"/>
    </row>
    <row r="135" spans="1:11" x14ac:dyDescent="0.35">
      <c r="A135" s="82"/>
      <c r="B135" s="82"/>
      <c r="C135" s="82"/>
      <c r="D135" s="82"/>
      <c r="E135" s="82"/>
      <c r="F135" s="82"/>
      <c r="G135" s="82"/>
      <c r="H135" s="82"/>
      <c r="I135" s="82"/>
      <c r="J135" s="82"/>
      <c r="K135" s="82"/>
    </row>
    <row r="136" spans="1:11" x14ac:dyDescent="0.35">
      <c r="A136" s="82"/>
      <c r="B136" s="82"/>
      <c r="C136" s="82"/>
      <c r="D136" s="82"/>
      <c r="E136" s="82"/>
      <c r="F136" s="82"/>
      <c r="G136" s="82"/>
      <c r="H136" s="82"/>
      <c r="I136" s="82"/>
      <c r="J136" s="82"/>
      <c r="K136" s="82"/>
    </row>
    <row r="137" spans="1:11" x14ac:dyDescent="0.35">
      <c r="A137" s="82"/>
      <c r="B137" s="82"/>
      <c r="C137" s="82"/>
      <c r="D137" s="82"/>
      <c r="E137" s="82"/>
      <c r="F137" s="82"/>
      <c r="G137" s="82"/>
      <c r="H137" s="82"/>
      <c r="I137" s="82"/>
      <c r="J137" s="82"/>
      <c r="K137" s="82"/>
    </row>
    <row r="138" spans="1:11" x14ac:dyDescent="0.35">
      <c r="A138" s="82"/>
      <c r="B138" s="82"/>
      <c r="C138" s="82"/>
      <c r="D138" s="82"/>
      <c r="E138" s="82"/>
      <c r="F138" s="82"/>
      <c r="G138" s="82"/>
      <c r="H138" s="82"/>
      <c r="I138" s="82"/>
      <c r="J138" s="82"/>
      <c r="K138" s="82"/>
    </row>
    <row r="139" spans="1:11" x14ac:dyDescent="0.35">
      <c r="A139" s="82"/>
      <c r="B139" s="82"/>
      <c r="C139" s="82"/>
      <c r="D139" s="82"/>
      <c r="E139" s="82"/>
      <c r="F139" s="82"/>
      <c r="G139" s="82"/>
      <c r="H139" s="82"/>
      <c r="I139" s="82"/>
      <c r="J139" s="82"/>
      <c r="K139" s="82"/>
    </row>
    <row r="140" spans="1:11" x14ac:dyDescent="0.35">
      <c r="A140" s="82"/>
      <c r="B140" s="82"/>
      <c r="C140" s="82"/>
      <c r="D140" s="82"/>
      <c r="E140" s="82"/>
      <c r="F140" s="82"/>
      <c r="G140" s="82"/>
      <c r="H140" s="82"/>
      <c r="I140" s="82"/>
      <c r="J140" s="82"/>
      <c r="K140" s="82"/>
    </row>
    <row r="141" spans="1:11" x14ac:dyDescent="0.35">
      <c r="A141" s="82"/>
      <c r="B141" s="82"/>
      <c r="C141" s="82"/>
      <c r="D141" s="82"/>
      <c r="E141" s="82"/>
      <c r="F141" s="82"/>
      <c r="G141" s="82"/>
      <c r="H141" s="82"/>
      <c r="I141" s="82"/>
      <c r="J141" s="82"/>
      <c r="K141" s="82"/>
    </row>
    <row r="142" spans="1:11" x14ac:dyDescent="0.35">
      <c r="A142" s="82"/>
      <c r="B142" s="82"/>
      <c r="C142" s="82"/>
      <c r="D142" s="82"/>
      <c r="E142" s="82"/>
      <c r="F142" s="82"/>
      <c r="G142" s="82"/>
      <c r="H142" s="82"/>
      <c r="I142" s="82"/>
      <c r="J142" s="82"/>
      <c r="K142" s="82"/>
    </row>
    <row r="143" spans="1:11" x14ac:dyDescent="0.35">
      <c r="A143" s="82"/>
      <c r="B143" s="82"/>
      <c r="C143" s="82"/>
      <c r="D143" s="82"/>
      <c r="E143" s="82"/>
      <c r="F143" s="82"/>
      <c r="G143" s="82"/>
      <c r="H143" s="82"/>
      <c r="I143" s="82"/>
      <c r="J143" s="82"/>
      <c r="K143" s="82"/>
    </row>
    <row r="144" spans="1:11" x14ac:dyDescent="0.35">
      <c r="A144" s="82"/>
      <c r="B144" s="82"/>
      <c r="C144" s="82"/>
      <c r="D144" s="82"/>
      <c r="E144" s="82"/>
      <c r="F144" s="82"/>
      <c r="G144" s="82"/>
      <c r="H144" s="82"/>
      <c r="I144" s="82"/>
      <c r="J144" s="82"/>
      <c r="K144" s="82"/>
    </row>
    <row r="145" spans="1:11" x14ac:dyDescent="0.35">
      <c r="A145" s="82"/>
      <c r="B145" s="82"/>
      <c r="C145" s="82"/>
      <c r="D145" s="82"/>
      <c r="E145" s="82"/>
      <c r="F145" s="82"/>
      <c r="G145" s="82"/>
      <c r="H145" s="82"/>
      <c r="I145" s="82"/>
      <c r="J145" s="82"/>
      <c r="K145" s="82"/>
    </row>
    <row r="146" spans="1:11" x14ac:dyDescent="0.35">
      <c r="A146" s="82"/>
      <c r="B146" s="82"/>
      <c r="C146" s="82"/>
      <c r="D146" s="82"/>
      <c r="E146" s="82"/>
      <c r="F146" s="82"/>
      <c r="G146" s="82"/>
      <c r="H146" s="82"/>
      <c r="I146" s="82"/>
      <c r="J146" s="82"/>
      <c r="K146" s="82"/>
    </row>
    <row r="147" spans="1:11" x14ac:dyDescent="0.35">
      <c r="A147" s="82"/>
      <c r="B147" s="82"/>
      <c r="C147" s="82"/>
      <c r="D147" s="82"/>
      <c r="E147" s="82"/>
      <c r="F147" s="82"/>
      <c r="G147" s="82"/>
      <c r="H147" s="82"/>
      <c r="I147" s="82"/>
      <c r="J147" s="82"/>
      <c r="K147" s="82"/>
    </row>
    <row r="148" spans="1:11" x14ac:dyDescent="0.35">
      <c r="A148" s="82"/>
      <c r="B148" s="82"/>
      <c r="C148" s="82"/>
      <c r="D148" s="82"/>
      <c r="E148" s="82"/>
      <c r="F148" s="82"/>
      <c r="G148" s="82"/>
      <c r="H148" s="82"/>
      <c r="I148" s="82"/>
      <c r="J148" s="82"/>
      <c r="K148" s="82"/>
    </row>
    <row r="149" spans="1:11" x14ac:dyDescent="0.35">
      <c r="A149" s="82"/>
      <c r="B149" s="82"/>
      <c r="C149" s="82"/>
      <c r="D149" s="82"/>
      <c r="E149" s="82"/>
      <c r="F149" s="82"/>
      <c r="G149" s="82"/>
      <c r="H149" s="82"/>
      <c r="I149" s="82"/>
      <c r="J149" s="82"/>
      <c r="K149" s="82"/>
    </row>
    <row r="150" spans="1:11" x14ac:dyDescent="0.35">
      <c r="A150" s="82"/>
      <c r="B150" s="82"/>
      <c r="C150" s="82"/>
      <c r="D150" s="82"/>
      <c r="E150" s="82"/>
      <c r="F150" s="82"/>
      <c r="G150" s="82"/>
      <c r="H150" s="82"/>
      <c r="I150" s="82"/>
      <c r="J150" s="82"/>
      <c r="K150" s="82"/>
    </row>
    <row r="151" spans="1:11" x14ac:dyDescent="0.35">
      <c r="A151" s="82"/>
      <c r="B151" s="82"/>
      <c r="C151" s="82"/>
      <c r="D151" s="82"/>
      <c r="E151" s="82"/>
      <c r="F151" s="82"/>
      <c r="G151" s="82"/>
      <c r="H151" s="82"/>
      <c r="I151" s="82"/>
      <c r="J151" s="82"/>
      <c r="K151" s="82"/>
    </row>
    <row r="152" spans="1:11" x14ac:dyDescent="0.35">
      <c r="A152" s="82"/>
      <c r="B152" s="82"/>
      <c r="C152" s="82"/>
      <c r="D152" s="82"/>
      <c r="E152" s="82"/>
      <c r="F152" s="82"/>
      <c r="G152" s="82"/>
      <c r="H152" s="82"/>
      <c r="I152" s="82"/>
      <c r="J152" s="82"/>
      <c r="K152" s="82"/>
    </row>
    <row r="153" spans="1:11" x14ac:dyDescent="0.35">
      <c r="A153" s="82"/>
      <c r="B153" s="82"/>
      <c r="C153" s="82"/>
      <c r="D153" s="82"/>
      <c r="E153" s="82"/>
      <c r="F153" s="82"/>
      <c r="G153" s="82"/>
      <c r="H153" s="82"/>
      <c r="I153" s="82"/>
      <c r="J153" s="82"/>
      <c r="K153" s="82"/>
    </row>
    <row r="154" spans="1:11" x14ac:dyDescent="0.35">
      <c r="A154" s="82"/>
      <c r="B154" s="82"/>
      <c r="C154" s="82"/>
      <c r="D154" s="82"/>
      <c r="E154" s="82"/>
      <c r="F154" s="82"/>
      <c r="G154" s="82"/>
      <c r="H154" s="82"/>
      <c r="I154" s="82"/>
      <c r="J154" s="82"/>
      <c r="K154" s="82"/>
    </row>
    <row r="155" spans="1:11" x14ac:dyDescent="0.35">
      <c r="A155" s="82"/>
      <c r="B155" s="82"/>
      <c r="C155" s="82"/>
      <c r="D155" s="82"/>
      <c r="E155" s="82"/>
      <c r="F155" s="82"/>
      <c r="G155" s="82"/>
      <c r="H155" s="82"/>
      <c r="I155" s="82"/>
      <c r="J155" s="82"/>
      <c r="K155" s="82"/>
    </row>
    <row r="156" spans="1:11" x14ac:dyDescent="0.35">
      <c r="A156" s="82"/>
      <c r="B156" s="82"/>
      <c r="C156" s="82"/>
      <c r="D156" s="82"/>
      <c r="E156" s="82"/>
      <c r="F156" s="82"/>
      <c r="G156" s="82"/>
      <c r="H156" s="82"/>
      <c r="I156" s="82"/>
      <c r="J156" s="82"/>
      <c r="K156" s="82"/>
    </row>
    <row r="157" spans="1:11" x14ac:dyDescent="0.35">
      <c r="A157" s="82"/>
      <c r="B157" s="82"/>
      <c r="C157" s="82"/>
      <c r="D157" s="82"/>
      <c r="E157" s="82"/>
      <c r="F157" s="82"/>
      <c r="G157" s="82"/>
      <c r="H157" s="82"/>
      <c r="I157" s="82"/>
      <c r="J157" s="82"/>
      <c r="K157" s="82"/>
    </row>
    <row r="158" spans="1:11" x14ac:dyDescent="0.35">
      <c r="A158" s="82"/>
      <c r="B158" s="82"/>
      <c r="C158" s="82"/>
      <c r="D158" s="82"/>
      <c r="E158" s="82"/>
      <c r="F158" s="82"/>
      <c r="G158" s="82"/>
      <c r="H158" s="82"/>
      <c r="I158" s="82"/>
      <c r="J158" s="82"/>
      <c r="K158" s="82"/>
    </row>
    <row r="159" spans="1:11" x14ac:dyDescent="0.35">
      <c r="A159" s="82"/>
      <c r="B159" s="82"/>
      <c r="C159" s="82"/>
      <c r="D159" s="82"/>
      <c r="E159" s="82"/>
      <c r="F159" s="82"/>
      <c r="G159" s="82"/>
      <c r="H159" s="82"/>
      <c r="I159" s="82"/>
      <c r="J159" s="82"/>
      <c r="K159" s="82"/>
    </row>
    <row r="160" spans="1:11" x14ac:dyDescent="0.35">
      <c r="A160" s="82"/>
      <c r="B160" s="82"/>
      <c r="C160" s="82"/>
      <c r="D160" s="82"/>
      <c r="E160" s="82"/>
      <c r="F160" s="82"/>
      <c r="G160" s="82"/>
      <c r="H160" s="82"/>
      <c r="I160" s="82"/>
      <c r="J160" s="82"/>
      <c r="K160" s="82"/>
    </row>
    <row r="161" spans="1:11" x14ac:dyDescent="0.35">
      <c r="A161" s="82"/>
      <c r="B161" s="82"/>
      <c r="C161" s="82"/>
      <c r="D161" s="82"/>
      <c r="E161" s="82"/>
      <c r="F161" s="82"/>
      <c r="G161" s="82"/>
      <c r="H161" s="82"/>
      <c r="I161" s="82"/>
      <c r="J161" s="82"/>
      <c r="K161" s="82"/>
    </row>
    <row r="162" spans="1:11" x14ac:dyDescent="0.35">
      <c r="A162" s="82"/>
      <c r="B162" s="82"/>
      <c r="C162" s="82"/>
      <c r="D162" s="82"/>
      <c r="E162" s="82"/>
      <c r="F162" s="82"/>
      <c r="G162" s="82"/>
      <c r="H162" s="82"/>
      <c r="I162" s="82"/>
      <c r="J162" s="82"/>
      <c r="K162" s="82"/>
    </row>
    <row r="163" spans="1:11" x14ac:dyDescent="0.35">
      <c r="A163" s="82"/>
      <c r="B163" s="82"/>
      <c r="C163" s="82"/>
      <c r="D163" s="82"/>
      <c r="E163" s="82"/>
      <c r="F163" s="82"/>
      <c r="G163" s="82"/>
      <c r="H163" s="82"/>
      <c r="I163" s="82"/>
      <c r="J163" s="82"/>
      <c r="K163" s="82"/>
    </row>
    <row r="164" spans="1:11" x14ac:dyDescent="0.35">
      <c r="A164" s="82"/>
      <c r="B164" s="82"/>
      <c r="C164" s="82"/>
      <c r="D164" s="82"/>
      <c r="E164" s="82"/>
      <c r="F164" s="82"/>
      <c r="G164" s="82"/>
      <c r="H164" s="82"/>
      <c r="I164" s="82"/>
      <c r="J164" s="82"/>
      <c r="K164" s="82"/>
    </row>
    <row r="165" spans="1:11" x14ac:dyDescent="0.35">
      <c r="A165" s="82"/>
      <c r="B165" s="82"/>
      <c r="C165" s="82"/>
      <c r="D165" s="82"/>
      <c r="E165" s="82"/>
      <c r="F165" s="82"/>
      <c r="G165" s="82"/>
      <c r="H165" s="82"/>
      <c r="I165" s="82"/>
      <c r="J165" s="82"/>
      <c r="K165" s="82"/>
    </row>
    <row r="166" spans="1:11" x14ac:dyDescent="0.35">
      <c r="A166" s="82"/>
      <c r="B166" s="82"/>
      <c r="C166" s="82"/>
      <c r="D166" s="82"/>
      <c r="E166" s="82"/>
      <c r="F166" s="82"/>
      <c r="G166" s="82"/>
      <c r="H166" s="82"/>
      <c r="I166" s="82"/>
      <c r="J166" s="82"/>
      <c r="K166" s="82"/>
    </row>
    <row r="167" spans="1:11" x14ac:dyDescent="0.35">
      <c r="A167" s="82"/>
      <c r="B167" s="82"/>
      <c r="C167" s="82"/>
      <c r="D167" s="82"/>
      <c r="E167" s="82"/>
      <c r="F167" s="82"/>
      <c r="G167" s="82"/>
      <c r="H167" s="82"/>
      <c r="I167" s="82"/>
      <c r="J167" s="82"/>
      <c r="K167" s="82"/>
    </row>
    <row r="168" spans="1:11" x14ac:dyDescent="0.35">
      <c r="A168" s="82"/>
      <c r="B168" s="82"/>
      <c r="C168" s="82"/>
      <c r="D168" s="82"/>
      <c r="E168" s="82"/>
      <c r="F168" s="82"/>
      <c r="G168" s="82"/>
      <c r="H168" s="82"/>
      <c r="I168" s="82"/>
      <c r="J168" s="82"/>
      <c r="K168" s="82"/>
    </row>
    <row r="169" spans="1:11" x14ac:dyDescent="0.35">
      <c r="A169" s="82"/>
      <c r="B169" s="82"/>
      <c r="C169" s="82"/>
      <c r="D169" s="82"/>
      <c r="E169" s="82"/>
      <c r="F169" s="82"/>
      <c r="G169" s="82"/>
      <c r="H169" s="82"/>
      <c r="I169" s="82"/>
      <c r="J169" s="82"/>
      <c r="K169" s="82"/>
    </row>
    <row r="170" spans="1:11" x14ac:dyDescent="0.35">
      <c r="A170" s="82"/>
      <c r="B170" s="82"/>
      <c r="C170" s="82"/>
      <c r="D170" s="82"/>
      <c r="E170" s="82"/>
      <c r="F170" s="82"/>
      <c r="G170" s="82"/>
      <c r="H170" s="82"/>
      <c r="I170" s="82"/>
      <c r="J170" s="82"/>
      <c r="K170" s="82"/>
    </row>
    <row r="171" spans="1:11" x14ac:dyDescent="0.35">
      <c r="A171" s="82"/>
      <c r="B171" s="82"/>
      <c r="C171" s="82"/>
      <c r="D171" s="82"/>
      <c r="E171" s="82"/>
      <c r="F171" s="82"/>
      <c r="G171" s="82"/>
      <c r="H171" s="82"/>
      <c r="I171" s="82"/>
      <c r="J171" s="82"/>
      <c r="K171" s="82"/>
    </row>
    <row r="172" spans="1:11" x14ac:dyDescent="0.35">
      <c r="A172" s="82"/>
      <c r="B172" s="82"/>
      <c r="C172" s="82"/>
      <c r="D172" s="82"/>
      <c r="E172" s="82"/>
      <c r="F172" s="82"/>
      <c r="G172" s="82"/>
      <c r="H172" s="82"/>
      <c r="I172" s="82"/>
      <c r="J172" s="82"/>
      <c r="K172" s="82"/>
    </row>
    <row r="173" spans="1:11" x14ac:dyDescent="0.35">
      <c r="A173" s="82"/>
      <c r="B173" s="82"/>
      <c r="C173" s="82"/>
      <c r="D173" s="82"/>
      <c r="E173" s="82"/>
      <c r="F173" s="82"/>
      <c r="G173" s="82"/>
      <c r="H173" s="82"/>
      <c r="I173" s="82"/>
      <c r="J173" s="82"/>
      <c r="K173" s="82"/>
    </row>
    <row r="174" spans="1:11" x14ac:dyDescent="0.35">
      <c r="A174" s="82"/>
      <c r="B174" s="82"/>
      <c r="C174" s="82"/>
      <c r="D174" s="82"/>
      <c r="E174" s="82"/>
      <c r="F174" s="82"/>
      <c r="G174" s="82"/>
      <c r="H174" s="82"/>
      <c r="I174" s="82"/>
      <c r="J174" s="82"/>
      <c r="K174" s="82"/>
    </row>
    <row r="175" spans="1:11" x14ac:dyDescent="0.35">
      <c r="A175" s="82"/>
      <c r="B175" s="82"/>
      <c r="C175" s="82"/>
      <c r="D175" s="82"/>
      <c r="E175" s="82"/>
      <c r="F175" s="82"/>
      <c r="G175" s="82"/>
      <c r="H175" s="82"/>
      <c r="I175" s="82"/>
      <c r="J175" s="82"/>
      <c r="K175" s="82"/>
    </row>
    <row r="176" spans="1:11" x14ac:dyDescent="0.35">
      <c r="A176" s="82"/>
      <c r="B176" s="82"/>
      <c r="C176" s="82"/>
      <c r="D176" s="82"/>
      <c r="E176" s="82"/>
      <c r="F176" s="82"/>
      <c r="G176" s="82"/>
      <c r="H176" s="82"/>
      <c r="I176" s="82"/>
      <c r="J176" s="82"/>
      <c r="K176" s="82"/>
    </row>
    <row r="177" spans="1:11" x14ac:dyDescent="0.35">
      <c r="A177" s="82"/>
      <c r="B177" s="82"/>
      <c r="C177" s="82"/>
      <c r="D177" s="82"/>
      <c r="E177" s="82"/>
      <c r="F177" s="82"/>
      <c r="G177" s="82"/>
      <c r="H177" s="82"/>
      <c r="I177" s="82"/>
      <c r="J177" s="82"/>
      <c r="K177" s="82"/>
    </row>
    <row r="178" spans="1:11" x14ac:dyDescent="0.35">
      <c r="A178" s="82"/>
      <c r="B178" s="82"/>
      <c r="C178" s="82"/>
      <c r="D178" s="82"/>
      <c r="E178" s="82"/>
      <c r="F178" s="82"/>
      <c r="G178" s="82"/>
      <c r="H178" s="82"/>
      <c r="I178" s="82"/>
      <c r="J178" s="82"/>
      <c r="K178" s="82"/>
    </row>
    <row r="179" spans="1:11" x14ac:dyDescent="0.35">
      <c r="A179" s="82"/>
      <c r="B179" s="82"/>
      <c r="C179" s="82"/>
      <c r="D179" s="82"/>
      <c r="E179" s="82"/>
      <c r="F179" s="82"/>
      <c r="G179" s="82"/>
      <c r="H179" s="82"/>
      <c r="I179" s="82"/>
      <c r="J179" s="82"/>
      <c r="K179" s="82"/>
    </row>
    <row r="180" spans="1:11" x14ac:dyDescent="0.35">
      <c r="A180" s="82"/>
      <c r="B180" s="82"/>
      <c r="C180" s="82"/>
      <c r="D180" s="82"/>
      <c r="E180" s="82"/>
      <c r="F180" s="82"/>
      <c r="G180" s="82"/>
      <c r="H180" s="82"/>
      <c r="I180" s="82"/>
      <c r="J180" s="82"/>
      <c r="K180" s="82"/>
    </row>
    <row r="181" spans="1:11" x14ac:dyDescent="0.35">
      <c r="A181" s="82"/>
      <c r="B181" s="82"/>
      <c r="C181" s="82"/>
      <c r="D181" s="82"/>
      <c r="E181" s="82"/>
      <c r="F181" s="82"/>
      <c r="G181" s="82"/>
      <c r="H181" s="82"/>
      <c r="I181" s="82"/>
      <c r="J181" s="82"/>
      <c r="K181" s="82"/>
    </row>
    <row r="182" spans="1:11" x14ac:dyDescent="0.35">
      <c r="A182" s="82"/>
      <c r="B182" s="82"/>
      <c r="C182" s="82"/>
      <c r="D182" s="82"/>
      <c r="E182" s="82"/>
      <c r="F182" s="82"/>
      <c r="G182" s="82"/>
      <c r="H182" s="82"/>
      <c r="I182" s="82"/>
      <c r="J182" s="82"/>
      <c r="K182" s="82"/>
    </row>
    <row r="183" spans="1:11" x14ac:dyDescent="0.35">
      <c r="A183" s="82"/>
      <c r="B183" s="82"/>
      <c r="C183" s="82"/>
      <c r="D183" s="82"/>
      <c r="E183" s="82"/>
      <c r="F183" s="82"/>
      <c r="G183" s="82"/>
      <c r="H183" s="82"/>
      <c r="I183" s="82"/>
      <c r="J183" s="82"/>
      <c r="K183" s="82"/>
    </row>
    <row r="184" spans="1:11" x14ac:dyDescent="0.35">
      <c r="A184" s="82"/>
      <c r="B184" s="82"/>
      <c r="C184" s="82"/>
      <c r="D184" s="82"/>
      <c r="E184" s="82"/>
      <c r="F184" s="82"/>
      <c r="G184" s="82"/>
      <c r="H184" s="82"/>
      <c r="I184" s="82"/>
      <c r="J184" s="82"/>
      <c r="K184" s="82"/>
    </row>
    <row r="185" spans="1:11" x14ac:dyDescent="0.35">
      <c r="A185" s="82"/>
      <c r="B185" s="82"/>
      <c r="C185" s="82"/>
      <c r="D185" s="82"/>
      <c r="E185" s="82"/>
      <c r="F185" s="82"/>
      <c r="G185" s="82"/>
      <c r="H185" s="82"/>
      <c r="I185" s="82"/>
      <c r="J185" s="82"/>
      <c r="K185" s="82"/>
    </row>
    <row r="186" spans="1:11" x14ac:dyDescent="0.35">
      <c r="A186" s="82"/>
      <c r="B186" s="82"/>
      <c r="C186" s="82"/>
      <c r="D186" s="82"/>
      <c r="E186" s="82"/>
      <c r="F186" s="82"/>
      <c r="G186" s="82"/>
      <c r="H186" s="82"/>
      <c r="I186" s="82"/>
      <c r="J186" s="82"/>
      <c r="K186" s="82"/>
    </row>
    <row r="187" spans="1:11" x14ac:dyDescent="0.35">
      <c r="A187" s="82"/>
      <c r="B187" s="82"/>
      <c r="C187" s="82"/>
      <c r="D187" s="82"/>
      <c r="E187" s="82"/>
      <c r="F187" s="82"/>
      <c r="G187" s="82"/>
      <c r="H187" s="82"/>
      <c r="I187" s="82"/>
      <c r="J187" s="82"/>
      <c r="K187" s="82"/>
    </row>
    <row r="188" spans="1:11" x14ac:dyDescent="0.35">
      <c r="A188" s="82"/>
      <c r="B188" s="82"/>
      <c r="C188" s="82"/>
      <c r="D188" s="82"/>
      <c r="E188" s="82"/>
      <c r="F188" s="82"/>
      <c r="G188" s="82"/>
      <c r="H188" s="82"/>
      <c r="I188" s="82"/>
      <c r="J188" s="82"/>
      <c r="K188" s="82"/>
    </row>
    <row r="189" spans="1:11" x14ac:dyDescent="0.35">
      <c r="A189" s="82"/>
      <c r="B189" s="82"/>
      <c r="C189" s="82"/>
      <c r="D189" s="82"/>
      <c r="E189" s="82"/>
      <c r="F189" s="82"/>
      <c r="G189" s="82"/>
      <c r="H189" s="82"/>
      <c r="I189" s="82"/>
      <c r="J189" s="82"/>
      <c r="K189" s="82"/>
    </row>
    <row r="190" spans="1:11" x14ac:dyDescent="0.35">
      <c r="A190" s="82"/>
      <c r="B190" s="82"/>
      <c r="C190" s="82"/>
      <c r="D190" s="82"/>
      <c r="E190" s="82"/>
      <c r="F190" s="82"/>
      <c r="G190" s="82"/>
      <c r="H190" s="82"/>
      <c r="I190" s="82"/>
      <c r="J190" s="82"/>
      <c r="K190" s="82"/>
    </row>
    <row r="191" spans="1:11" x14ac:dyDescent="0.35">
      <c r="A191" s="82"/>
      <c r="B191" s="82"/>
      <c r="C191" s="82"/>
      <c r="D191" s="82"/>
      <c r="E191" s="82"/>
      <c r="F191" s="82"/>
      <c r="G191" s="82"/>
      <c r="H191" s="82"/>
      <c r="I191" s="82"/>
      <c r="J191" s="82"/>
      <c r="K191" s="82"/>
    </row>
    <row r="192" spans="1:11" x14ac:dyDescent="0.35">
      <c r="A192" s="82"/>
      <c r="B192" s="82"/>
      <c r="C192" s="82"/>
      <c r="D192" s="82"/>
      <c r="E192" s="82"/>
      <c r="F192" s="82"/>
      <c r="G192" s="82"/>
      <c r="H192" s="82"/>
      <c r="I192" s="82"/>
      <c r="J192" s="82"/>
      <c r="K192" s="82"/>
    </row>
    <row r="193" spans="1:11" x14ac:dyDescent="0.35">
      <c r="A193" s="82"/>
      <c r="B193" s="82"/>
      <c r="C193" s="82"/>
      <c r="D193" s="82"/>
      <c r="E193" s="82"/>
      <c r="F193" s="82"/>
      <c r="G193" s="82"/>
      <c r="H193" s="82"/>
      <c r="I193" s="82"/>
      <c r="J193" s="82"/>
      <c r="K193" s="82"/>
    </row>
    <row r="194" spans="1:11" x14ac:dyDescent="0.35">
      <c r="A194" s="82"/>
      <c r="B194" s="82"/>
      <c r="C194" s="82"/>
      <c r="D194" s="82"/>
      <c r="E194" s="82"/>
      <c r="F194" s="82"/>
      <c r="G194" s="82"/>
      <c r="H194" s="82"/>
      <c r="I194" s="82"/>
      <c r="J194" s="82"/>
      <c r="K194" s="82"/>
    </row>
    <row r="195" spans="1:11" x14ac:dyDescent="0.35">
      <c r="A195" s="82"/>
      <c r="B195" s="82"/>
      <c r="C195" s="82"/>
      <c r="D195" s="82"/>
      <c r="E195" s="82"/>
      <c r="F195" s="82"/>
      <c r="G195" s="82"/>
      <c r="H195" s="82"/>
      <c r="I195" s="82"/>
      <c r="J195" s="82"/>
      <c r="K195" s="82"/>
    </row>
    <row r="196" spans="1:11" x14ac:dyDescent="0.35">
      <c r="A196" s="82"/>
      <c r="B196" s="82"/>
      <c r="C196" s="82"/>
      <c r="D196" s="82"/>
      <c r="E196" s="82"/>
      <c r="F196" s="82"/>
      <c r="G196" s="82"/>
      <c r="H196" s="82"/>
      <c r="I196" s="82"/>
      <c r="J196" s="82"/>
      <c r="K196" s="82"/>
    </row>
    <row r="197" spans="1:11" x14ac:dyDescent="0.35">
      <c r="A197" s="82"/>
      <c r="B197" s="82"/>
      <c r="C197" s="82"/>
      <c r="D197" s="82"/>
      <c r="E197" s="82"/>
      <c r="F197" s="82"/>
      <c r="G197" s="82"/>
      <c r="H197" s="82"/>
      <c r="I197" s="82"/>
      <c r="J197" s="82"/>
      <c r="K197" s="82"/>
    </row>
    <row r="198" spans="1:11" x14ac:dyDescent="0.35">
      <c r="A198" s="82"/>
      <c r="B198" s="82"/>
      <c r="C198" s="82"/>
      <c r="D198" s="82"/>
      <c r="E198" s="82"/>
      <c r="F198" s="82"/>
      <c r="G198" s="82"/>
      <c r="H198" s="82"/>
      <c r="I198" s="82"/>
      <c r="J198" s="82"/>
      <c r="K198" s="82"/>
    </row>
    <row r="199" spans="1:11" x14ac:dyDescent="0.35">
      <c r="A199" s="82"/>
      <c r="B199" s="82"/>
      <c r="C199" s="82"/>
      <c r="D199" s="82"/>
      <c r="E199" s="82"/>
      <c r="F199" s="82"/>
      <c r="G199" s="82"/>
      <c r="H199" s="82"/>
      <c r="I199" s="82"/>
      <c r="J199" s="82"/>
      <c r="K199" s="82"/>
    </row>
    <row r="200" spans="1:11" x14ac:dyDescent="0.35">
      <c r="A200" s="82"/>
      <c r="B200" s="82"/>
      <c r="C200" s="82"/>
      <c r="D200" s="82"/>
      <c r="E200" s="82"/>
      <c r="F200" s="82"/>
      <c r="G200" s="82"/>
      <c r="H200" s="82"/>
      <c r="I200" s="82"/>
      <c r="J200" s="82"/>
      <c r="K200" s="82"/>
    </row>
    <row r="201" spans="1:11" x14ac:dyDescent="0.35">
      <c r="A201" s="82"/>
      <c r="B201" s="82"/>
      <c r="C201" s="82"/>
      <c r="D201" s="82"/>
      <c r="E201" s="82"/>
      <c r="F201" s="82"/>
      <c r="G201" s="82"/>
      <c r="H201" s="82"/>
      <c r="I201" s="82"/>
      <c r="J201" s="82"/>
      <c r="K201" s="82"/>
    </row>
    <row r="202" spans="1:11" x14ac:dyDescent="0.35">
      <c r="A202" s="82"/>
      <c r="B202" s="82"/>
      <c r="C202" s="82"/>
      <c r="D202" s="82"/>
      <c r="E202" s="82"/>
      <c r="F202" s="82"/>
      <c r="G202" s="82"/>
      <c r="H202" s="82"/>
      <c r="I202" s="82"/>
      <c r="J202" s="82"/>
      <c r="K202" s="82"/>
    </row>
    <row r="203" spans="1:11" x14ac:dyDescent="0.35">
      <c r="A203" s="82"/>
      <c r="B203" s="82"/>
      <c r="C203" s="82"/>
      <c r="D203" s="82"/>
      <c r="E203" s="82"/>
      <c r="F203" s="82"/>
      <c r="G203" s="82"/>
      <c r="H203" s="82"/>
      <c r="I203" s="82"/>
      <c r="J203" s="82"/>
      <c r="K203" s="82"/>
    </row>
    <row r="204" spans="1:11" x14ac:dyDescent="0.35">
      <c r="A204" s="82"/>
      <c r="B204" s="82"/>
      <c r="C204" s="82"/>
      <c r="D204" s="82"/>
      <c r="E204" s="82"/>
      <c r="F204" s="82"/>
      <c r="G204" s="82"/>
      <c r="H204" s="82"/>
      <c r="I204" s="82"/>
      <c r="J204" s="82"/>
      <c r="K204" s="82"/>
    </row>
    <row r="205" spans="1:11" x14ac:dyDescent="0.35">
      <c r="A205" s="82"/>
      <c r="B205" s="82"/>
      <c r="C205" s="82"/>
      <c r="D205" s="82"/>
      <c r="E205" s="82"/>
      <c r="F205" s="82"/>
      <c r="G205" s="82"/>
      <c r="H205" s="82"/>
      <c r="I205" s="82"/>
      <c r="J205" s="82"/>
      <c r="K205" s="82"/>
    </row>
    <row r="206" spans="1:11" x14ac:dyDescent="0.35">
      <c r="A206" s="82"/>
      <c r="B206" s="82"/>
      <c r="C206" s="82"/>
      <c r="D206" s="82"/>
      <c r="E206" s="82"/>
      <c r="F206" s="82"/>
      <c r="G206" s="82"/>
      <c r="H206" s="82"/>
      <c r="I206" s="82"/>
      <c r="J206" s="82"/>
      <c r="K206" s="82"/>
    </row>
    <row r="207" spans="1:11" x14ac:dyDescent="0.35">
      <c r="A207" s="82"/>
      <c r="B207" s="82"/>
      <c r="C207" s="82"/>
      <c r="D207" s="82"/>
      <c r="E207" s="82"/>
      <c r="F207" s="82"/>
      <c r="G207" s="82"/>
      <c r="H207" s="82"/>
      <c r="I207" s="82"/>
      <c r="J207" s="82"/>
      <c r="K207" s="82"/>
    </row>
    <row r="208" spans="1:11" x14ac:dyDescent="0.35">
      <c r="A208" s="82"/>
      <c r="B208" s="82"/>
      <c r="C208" s="82"/>
      <c r="D208" s="82"/>
      <c r="E208" s="82"/>
      <c r="F208" s="82"/>
      <c r="G208" s="82"/>
      <c r="H208" s="82"/>
      <c r="I208" s="82"/>
      <c r="J208" s="82"/>
      <c r="K208" s="82"/>
    </row>
    <row r="209" spans="1:11" x14ac:dyDescent="0.35">
      <c r="A209" s="82"/>
      <c r="B209" s="82"/>
      <c r="C209" s="82"/>
      <c r="D209" s="82"/>
      <c r="E209" s="82"/>
      <c r="F209" s="82"/>
      <c r="G209" s="82"/>
      <c r="H209" s="82"/>
      <c r="I209" s="82"/>
      <c r="J209" s="82"/>
      <c r="K209" s="82"/>
    </row>
    <row r="210" spans="1:11" x14ac:dyDescent="0.35">
      <c r="A210" s="82"/>
      <c r="B210" s="82"/>
      <c r="C210" s="82"/>
      <c r="D210" s="82"/>
      <c r="E210" s="82"/>
      <c r="F210" s="82"/>
      <c r="G210" s="82"/>
      <c r="H210" s="82"/>
      <c r="I210" s="82"/>
      <c r="J210" s="82"/>
      <c r="K210" s="82"/>
    </row>
    <row r="211" spans="1:11" x14ac:dyDescent="0.35">
      <c r="A211" s="82"/>
      <c r="B211" s="82"/>
      <c r="C211" s="82"/>
      <c r="D211" s="82"/>
      <c r="E211" s="82"/>
      <c r="F211" s="82"/>
      <c r="G211" s="82"/>
      <c r="H211" s="82"/>
      <c r="I211" s="82"/>
      <c r="J211" s="82"/>
      <c r="K211" s="82"/>
    </row>
    <row r="212" spans="1:11" x14ac:dyDescent="0.35">
      <c r="A212" s="82"/>
      <c r="B212" s="82"/>
      <c r="C212" s="82"/>
      <c r="D212" s="82"/>
      <c r="E212" s="82"/>
      <c r="F212" s="82"/>
      <c r="G212" s="82"/>
      <c r="H212" s="82"/>
      <c r="I212" s="82"/>
      <c r="J212" s="82"/>
      <c r="K212" s="82"/>
    </row>
    <row r="213" spans="1:11" x14ac:dyDescent="0.35">
      <c r="A213" s="82"/>
      <c r="B213" s="82"/>
      <c r="C213" s="82"/>
      <c r="D213" s="82"/>
      <c r="E213" s="82"/>
      <c r="F213" s="82"/>
      <c r="G213" s="82"/>
      <c r="H213" s="82"/>
      <c r="I213" s="82"/>
      <c r="J213" s="82"/>
      <c r="K213" s="82"/>
    </row>
    <row r="214" spans="1:11" x14ac:dyDescent="0.35">
      <c r="A214" s="82"/>
      <c r="B214" s="82"/>
      <c r="C214" s="82"/>
      <c r="D214" s="82"/>
      <c r="E214" s="82"/>
      <c r="F214" s="82"/>
      <c r="G214" s="82"/>
      <c r="H214" s="82"/>
      <c r="I214" s="82"/>
      <c r="J214" s="82"/>
      <c r="K214" s="82"/>
    </row>
    <row r="215" spans="1:11" x14ac:dyDescent="0.35">
      <c r="A215" s="82"/>
      <c r="B215" s="82"/>
      <c r="C215" s="82"/>
      <c r="D215" s="82"/>
      <c r="E215" s="82"/>
      <c r="F215" s="82"/>
      <c r="G215" s="82"/>
      <c r="H215" s="82"/>
      <c r="I215" s="82"/>
      <c r="J215" s="82"/>
      <c r="K215" s="82"/>
    </row>
    <row r="216" spans="1:11" x14ac:dyDescent="0.35">
      <c r="A216" s="82"/>
      <c r="B216" s="82"/>
      <c r="C216" s="82"/>
      <c r="D216" s="82"/>
      <c r="E216" s="82"/>
      <c r="F216" s="82"/>
      <c r="G216" s="82"/>
      <c r="H216" s="82"/>
      <c r="I216" s="82"/>
      <c r="J216" s="82"/>
      <c r="K216" s="82"/>
    </row>
    <row r="217" spans="1:11" x14ac:dyDescent="0.35">
      <c r="A217" s="82"/>
      <c r="B217" s="82"/>
      <c r="C217" s="82"/>
      <c r="D217" s="82"/>
      <c r="E217" s="82"/>
      <c r="F217" s="82"/>
      <c r="G217" s="82"/>
      <c r="H217" s="82"/>
      <c r="I217" s="82"/>
      <c r="J217" s="82"/>
      <c r="K217" s="82"/>
    </row>
    <row r="218" spans="1:11" x14ac:dyDescent="0.35">
      <c r="A218" s="82"/>
      <c r="B218" s="82"/>
      <c r="C218" s="82"/>
      <c r="D218" s="82"/>
      <c r="E218" s="82"/>
      <c r="F218" s="82"/>
      <c r="G218" s="82"/>
      <c r="H218" s="82"/>
      <c r="I218" s="82"/>
      <c r="J218" s="82"/>
      <c r="K218" s="82"/>
    </row>
    <row r="219" spans="1:11" x14ac:dyDescent="0.35">
      <c r="A219" s="82"/>
      <c r="B219" s="82"/>
      <c r="C219" s="82"/>
      <c r="D219" s="82"/>
      <c r="E219" s="82"/>
      <c r="F219" s="82"/>
      <c r="G219" s="82"/>
      <c r="H219" s="82"/>
      <c r="I219" s="82"/>
      <c r="J219" s="82"/>
      <c r="K219" s="82"/>
    </row>
    <row r="220" spans="1:11" x14ac:dyDescent="0.35">
      <c r="A220" s="82"/>
      <c r="B220" s="82"/>
      <c r="C220" s="82"/>
      <c r="D220" s="82"/>
      <c r="E220" s="82"/>
      <c r="F220" s="82"/>
      <c r="G220" s="82"/>
      <c r="H220" s="82"/>
      <c r="I220" s="82"/>
      <c r="J220" s="82"/>
      <c r="K220" s="82"/>
    </row>
    <row r="221" spans="1:11" x14ac:dyDescent="0.35">
      <c r="A221" s="82"/>
      <c r="B221" s="82"/>
      <c r="C221" s="82"/>
      <c r="D221" s="82"/>
      <c r="E221" s="82"/>
      <c r="F221" s="82"/>
      <c r="G221" s="82"/>
      <c r="H221" s="82"/>
      <c r="I221" s="82"/>
      <c r="J221" s="82"/>
      <c r="K221" s="82"/>
    </row>
    <row r="222" spans="1:11" x14ac:dyDescent="0.35">
      <c r="A222" s="82"/>
      <c r="B222" s="82"/>
      <c r="C222" s="82"/>
      <c r="D222" s="82"/>
      <c r="E222" s="82"/>
      <c r="F222" s="82"/>
      <c r="G222" s="82"/>
      <c r="H222" s="82"/>
      <c r="I222" s="82"/>
      <c r="J222" s="82"/>
      <c r="K222" s="82"/>
    </row>
    <row r="223" spans="1:11" x14ac:dyDescent="0.35">
      <c r="A223" s="82"/>
      <c r="B223" s="82"/>
      <c r="C223" s="82"/>
      <c r="D223" s="82"/>
      <c r="E223" s="82"/>
      <c r="F223" s="82"/>
      <c r="G223" s="82"/>
      <c r="H223" s="82"/>
      <c r="I223" s="82"/>
      <c r="J223" s="82"/>
      <c r="K223" s="82"/>
    </row>
    <row r="224" spans="1:11" x14ac:dyDescent="0.35">
      <c r="A224" s="82"/>
      <c r="B224" s="82"/>
      <c r="C224" s="82"/>
      <c r="D224" s="82"/>
      <c r="E224" s="82"/>
      <c r="F224" s="82"/>
      <c r="G224" s="82"/>
      <c r="H224" s="82"/>
      <c r="I224" s="82"/>
      <c r="J224" s="82"/>
      <c r="K224" s="82"/>
    </row>
    <row r="225" spans="1:11" x14ac:dyDescent="0.35">
      <c r="A225" s="82"/>
      <c r="B225" s="82"/>
      <c r="C225" s="82"/>
      <c r="D225" s="82"/>
      <c r="E225" s="82"/>
      <c r="F225" s="82"/>
      <c r="G225" s="82"/>
      <c r="H225" s="82"/>
      <c r="I225" s="82"/>
      <c r="J225" s="82"/>
      <c r="K225" s="82"/>
    </row>
    <row r="226" spans="1:11" x14ac:dyDescent="0.35">
      <c r="A226" s="82"/>
      <c r="B226" s="82"/>
      <c r="C226" s="82"/>
      <c r="D226" s="82"/>
      <c r="E226" s="82"/>
      <c r="F226" s="82"/>
      <c r="G226" s="82"/>
      <c r="H226" s="82"/>
      <c r="I226" s="82"/>
      <c r="J226" s="82"/>
      <c r="K226" s="82"/>
    </row>
    <row r="227" spans="1:11" x14ac:dyDescent="0.35">
      <c r="A227" s="82"/>
      <c r="B227" s="82"/>
      <c r="C227" s="82"/>
      <c r="D227" s="82"/>
      <c r="E227" s="82"/>
      <c r="F227" s="82"/>
      <c r="G227" s="82"/>
      <c r="H227" s="82"/>
      <c r="I227" s="82"/>
      <c r="J227" s="82"/>
      <c r="K227" s="82"/>
    </row>
    <row r="228" spans="1:11" x14ac:dyDescent="0.35">
      <c r="A228" s="82"/>
      <c r="B228" s="82"/>
      <c r="C228" s="82"/>
      <c r="D228" s="82"/>
      <c r="E228" s="82"/>
      <c r="F228" s="82"/>
      <c r="G228" s="82"/>
      <c r="H228" s="82"/>
      <c r="I228" s="82"/>
      <c r="J228" s="82"/>
      <c r="K228" s="82"/>
    </row>
    <row r="229" spans="1:11" x14ac:dyDescent="0.35">
      <c r="A229" s="82"/>
      <c r="B229" s="82"/>
      <c r="C229" s="82"/>
      <c r="D229" s="82"/>
      <c r="E229" s="82"/>
      <c r="F229" s="82"/>
      <c r="G229" s="82"/>
      <c r="H229" s="82"/>
      <c r="I229" s="82"/>
      <c r="J229" s="82"/>
      <c r="K229" s="82"/>
    </row>
    <row r="230" spans="1:11" x14ac:dyDescent="0.35">
      <c r="A230" s="82"/>
      <c r="B230" s="82"/>
      <c r="C230" s="82"/>
      <c r="D230" s="82"/>
      <c r="E230" s="82"/>
      <c r="F230" s="82"/>
      <c r="G230" s="82"/>
      <c r="H230" s="82"/>
      <c r="I230" s="82"/>
      <c r="J230" s="82"/>
      <c r="K230" s="82"/>
    </row>
    <row r="231" spans="1:11" x14ac:dyDescent="0.35">
      <c r="A231" s="82"/>
      <c r="B231" s="82"/>
      <c r="C231" s="82"/>
      <c r="D231" s="82"/>
      <c r="E231" s="82"/>
      <c r="F231" s="82"/>
      <c r="G231" s="82"/>
      <c r="H231" s="82"/>
      <c r="I231" s="82"/>
      <c r="J231" s="82"/>
      <c r="K231" s="82"/>
    </row>
    <row r="232" spans="1:11" x14ac:dyDescent="0.35">
      <c r="A232" s="82"/>
      <c r="B232" s="82"/>
      <c r="C232" s="82"/>
      <c r="D232" s="82"/>
      <c r="E232" s="82"/>
      <c r="F232" s="82"/>
      <c r="G232" s="82"/>
      <c r="H232" s="82"/>
      <c r="I232" s="82"/>
      <c r="J232" s="82"/>
      <c r="K232" s="82"/>
    </row>
    <row r="233" spans="1:11" x14ac:dyDescent="0.35">
      <c r="A233" s="105"/>
      <c r="B233" s="105"/>
      <c r="C233" s="105"/>
      <c r="D233" s="105"/>
      <c r="E233" s="105"/>
      <c r="F233" s="105"/>
      <c r="G233" s="105"/>
      <c r="H233" s="105"/>
      <c r="I233" s="105"/>
      <c r="J233" s="105"/>
      <c r="K233" s="105"/>
    </row>
    <row r="234" spans="1:11" x14ac:dyDescent="0.35">
      <c r="A234" s="105"/>
      <c r="B234" s="105"/>
      <c r="C234" s="105"/>
      <c r="D234" s="105"/>
      <c r="E234" s="105"/>
      <c r="F234" s="105"/>
      <c r="G234" s="105"/>
      <c r="H234" s="105"/>
      <c r="I234" s="105"/>
      <c r="J234" s="105"/>
      <c r="K234" s="105"/>
    </row>
    <row r="235" spans="1:11" x14ac:dyDescent="0.35">
      <c r="A235" s="105"/>
      <c r="B235" s="105"/>
      <c r="C235" s="105"/>
      <c r="D235" s="105"/>
      <c r="E235" s="105"/>
      <c r="F235" s="105"/>
      <c r="G235" s="105"/>
      <c r="H235" s="105"/>
      <c r="I235" s="105"/>
      <c r="J235" s="105"/>
      <c r="K235" s="105"/>
    </row>
    <row r="236" spans="1:11" x14ac:dyDescent="0.35">
      <c r="A236" s="105"/>
      <c r="B236" s="105"/>
      <c r="C236" s="105"/>
      <c r="D236" s="105"/>
      <c r="E236" s="105"/>
      <c r="F236" s="105"/>
      <c r="G236" s="105"/>
      <c r="H236" s="105"/>
      <c r="I236" s="105"/>
      <c r="J236" s="105"/>
      <c r="K236" s="105"/>
    </row>
    <row r="237" spans="1:11" x14ac:dyDescent="0.35">
      <c r="A237" s="105"/>
      <c r="B237" s="105"/>
      <c r="C237" s="105"/>
      <c r="D237" s="105"/>
      <c r="E237" s="105"/>
      <c r="F237" s="105"/>
      <c r="G237" s="105"/>
      <c r="H237" s="105"/>
      <c r="I237" s="105"/>
      <c r="J237" s="105"/>
      <c r="K237" s="105"/>
    </row>
    <row r="238" spans="1:11" x14ac:dyDescent="0.35">
      <c r="A238" s="105"/>
      <c r="B238" s="105"/>
      <c r="C238" s="105"/>
      <c r="D238" s="105"/>
      <c r="E238" s="105"/>
      <c r="F238" s="105"/>
      <c r="G238" s="105"/>
      <c r="H238" s="105"/>
      <c r="I238" s="105"/>
      <c r="J238" s="105"/>
      <c r="K238" s="105"/>
    </row>
    <row r="239" spans="1:11" x14ac:dyDescent="0.35">
      <c r="A239" s="105"/>
      <c r="B239" s="105"/>
      <c r="C239" s="105"/>
      <c r="D239" s="105"/>
      <c r="E239" s="105"/>
      <c r="F239" s="105"/>
      <c r="G239" s="105"/>
      <c r="H239" s="105"/>
      <c r="I239" s="105"/>
      <c r="J239" s="105"/>
      <c r="K239" s="105"/>
    </row>
    <row r="240" spans="1:11" x14ac:dyDescent="0.35">
      <c r="A240" s="105"/>
      <c r="B240" s="105"/>
      <c r="C240" s="105"/>
      <c r="D240" s="105"/>
      <c r="E240" s="105"/>
      <c r="F240" s="105"/>
      <c r="G240" s="105"/>
      <c r="H240" s="105"/>
      <c r="I240" s="105"/>
      <c r="J240" s="105"/>
      <c r="K240" s="105"/>
    </row>
    <row r="241" spans="1:11" x14ac:dyDescent="0.35">
      <c r="A241" s="105"/>
      <c r="B241" s="105"/>
      <c r="C241" s="105"/>
      <c r="D241" s="105"/>
      <c r="E241" s="105"/>
      <c r="F241" s="105"/>
      <c r="G241" s="105"/>
      <c r="H241" s="105"/>
      <c r="I241" s="105"/>
      <c r="J241" s="105"/>
      <c r="K241" s="105"/>
    </row>
    <row r="242" spans="1:11" x14ac:dyDescent="0.35">
      <c r="A242" s="105"/>
      <c r="B242" s="105"/>
      <c r="C242" s="105"/>
      <c r="D242" s="105"/>
      <c r="E242" s="105"/>
      <c r="F242" s="105"/>
      <c r="G242" s="105"/>
      <c r="H242" s="105"/>
      <c r="I242" s="105"/>
      <c r="J242" s="105"/>
      <c r="K242" s="105"/>
    </row>
    <row r="243" spans="1:11" x14ac:dyDescent="0.35">
      <c r="A243" s="105"/>
      <c r="B243" s="105"/>
      <c r="C243" s="105"/>
      <c r="D243" s="105"/>
      <c r="E243" s="105"/>
      <c r="F243" s="105"/>
      <c r="G243" s="105"/>
      <c r="H243" s="105"/>
      <c r="I243" s="105"/>
      <c r="J243" s="105"/>
      <c r="K243" s="105"/>
    </row>
    <row r="244" spans="1:11" x14ac:dyDescent="0.35">
      <c r="A244" s="105"/>
      <c r="B244" s="105"/>
      <c r="C244" s="105"/>
      <c r="D244" s="105"/>
      <c r="E244" s="105"/>
      <c r="F244" s="105"/>
      <c r="G244" s="105"/>
      <c r="H244" s="105"/>
      <c r="I244" s="105"/>
      <c r="J244" s="105"/>
      <c r="K244" s="105"/>
    </row>
    <row r="245" spans="1:11" x14ac:dyDescent="0.35">
      <c r="A245" s="105"/>
      <c r="B245" s="105"/>
      <c r="C245" s="105"/>
      <c r="D245" s="105"/>
      <c r="E245" s="105"/>
      <c r="F245" s="105"/>
      <c r="G245" s="105"/>
      <c r="H245" s="105"/>
      <c r="I245" s="105"/>
      <c r="J245" s="105"/>
      <c r="K245" s="105"/>
    </row>
    <row r="246" spans="1:11" x14ac:dyDescent="0.35">
      <c r="A246" s="105"/>
      <c r="B246" s="105"/>
      <c r="C246" s="105"/>
      <c r="D246" s="105"/>
      <c r="E246" s="105"/>
      <c r="F246" s="105"/>
      <c r="G246" s="105"/>
      <c r="H246" s="105"/>
      <c r="I246" s="105"/>
      <c r="J246" s="105"/>
      <c r="K246" s="105"/>
    </row>
    <row r="247" spans="1:11" x14ac:dyDescent="0.35">
      <c r="A247" s="105"/>
      <c r="B247" s="105"/>
      <c r="C247" s="105"/>
      <c r="D247" s="105"/>
      <c r="E247" s="105"/>
      <c r="F247" s="105"/>
      <c r="G247" s="105"/>
      <c r="H247" s="105"/>
      <c r="I247" s="105"/>
      <c r="J247" s="105"/>
      <c r="K247" s="105"/>
    </row>
    <row r="248" spans="1:11" x14ac:dyDescent="0.35">
      <c r="A248" s="105"/>
      <c r="B248" s="105"/>
      <c r="C248" s="105"/>
      <c r="D248" s="105"/>
      <c r="E248" s="105"/>
      <c r="F248" s="105"/>
      <c r="G248" s="105"/>
      <c r="H248" s="105"/>
      <c r="I248" s="105"/>
      <c r="J248" s="105"/>
      <c r="K248" s="105"/>
    </row>
    <row r="249" spans="1:11" x14ac:dyDescent="0.35">
      <c r="A249" s="105"/>
      <c r="B249" s="105"/>
      <c r="C249" s="105"/>
      <c r="D249" s="105"/>
      <c r="E249" s="105"/>
      <c r="F249" s="105"/>
      <c r="G249" s="105"/>
      <c r="H249" s="105"/>
      <c r="I249" s="105"/>
      <c r="J249" s="105"/>
      <c r="K249" s="105"/>
    </row>
    <row r="250" spans="1:11" x14ac:dyDescent="0.35">
      <c r="A250" s="105"/>
      <c r="B250" s="105"/>
      <c r="C250" s="105"/>
      <c r="D250" s="105"/>
      <c r="E250" s="105"/>
      <c r="F250" s="105"/>
      <c r="G250" s="105"/>
      <c r="H250" s="105"/>
      <c r="I250" s="105"/>
      <c r="J250" s="105"/>
      <c r="K250" s="105"/>
    </row>
    <row r="251" spans="1:11" x14ac:dyDescent="0.35">
      <c r="A251" s="105"/>
      <c r="B251" s="105"/>
      <c r="C251" s="105"/>
      <c r="D251" s="105"/>
      <c r="E251" s="105"/>
      <c r="F251" s="105"/>
      <c r="G251" s="105"/>
      <c r="H251" s="105"/>
      <c r="I251" s="105"/>
      <c r="J251" s="105"/>
      <c r="K251" s="105"/>
    </row>
    <row r="252" spans="1:11" x14ac:dyDescent="0.35">
      <c r="A252" s="105"/>
      <c r="B252" s="105"/>
      <c r="C252" s="105"/>
      <c r="D252" s="105"/>
      <c r="E252" s="105"/>
      <c r="F252" s="105"/>
      <c r="G252" s="105"/>
      <c r="H252" s="105"/>
      <c r="I252" s="105"/>
      <c r="J252" s="105"/>
      <c r="K252" s="105"/>
    </row>
    <row r="253" spans="1:11" x14ac:dyDescent="0.35">
      <c r="A253" s="105"/>
      <c r="B253" s="105"/>
      <c r="C253" s="105"/>
      <c r="D253" s="105"/>
      <c r="E253" s="105"/>
      <c r="F253" s="105"/>
      <c r="G253" s="105"/>
      <c r="H253" s="105"/>
      <c r="I253" s="105"/>
      <c r="J253" s="105"/>
      <c r="K253" s="105"/>
    </row>
    <row r="254" spans="1:11" x14ac:dyDescent="0.35">
      <c r="A254" s="105"/>
      <c r="B254" s="105"/>
      <c r="C254" s="105"/>
      <c r="D254" s="105"/>
      <c r="E254" s="105"/>
      <c r="F254" s="105"/>
      <c r="G254" s="105"/>
      <c r="H254" s="105"/>
      <c r="I254" s="105"/>
      <c r="J254" s="105"/>
      <c r="K254" s="105"/>
    </row>
    <row r="255" spans="1:11" x14ac:dyDescent="0.35">
      <c r="A255" s="105"/>
      <c r="B255" s="105"/>
      <c r="C255" s="105"/>
      <c r="D255" s="105"/>
      <c r="E255" s="105"/>
      <c r="F255" s="105"/>
      <c r="G255" s="105"/>
      <c r="H255" s="105"/>
      <c r="I255" s="105"/>
      <c r="J255" s="105"/>
      <c r="K255" s="105"/>
    </row>
    <row r="256" spans="1:11" x14ac:dyDescent="0.35">
      <c r="A256" s="105"/>
      <c r="B256" s="105"/>
      <c r="C256" s="105"/>
      <c r="D256" s="105"/>
      <c r="E256" s="105"/>
      <c r="F256" s="105"/>
      <c r="G256" s="105"/>
      <c r="H256" s="105"/>
      <c r="I256" s="105"/>
      <c r="J256" s="105"/>
      <c r="K256" s="105"/>
    </row>
    <row r="257" spans="1:11" x14ac:dyDescent="0.35">
      <c r="A257" s="105"/>
      <c r="B257" s="105"/>
      <c r="C257" s="105"/>
      <c r="D257" s="105"/>
      <c r="E257" s="105"/>
      <c r="F257" s="105"/>
      <c r="G257" s="105"/>
      <c r="H257" s="105"/>
      <c r="I257" s="105"/>
      <c r="J257" s="105"/>
      <c r="K257" s="105"/>
    </row>
    <row r="258" spans="1:11" x14ac:dyDescent="0.35">
      <c r="A258" s="105"/>
      <c r="B258" s="105"/>
      <c r="C258" s="105"/>
      <c r="D258" s="105"/>
      <c r="E258" s="105"/>
      <c r="F258" s="105"/>
      <c r="G258" s="105"/>
      <c r="H258" s="105"/>
      <c r="I258" s="105"/>
      <c r="J258" s="105"/>
      <c r="K258" s="105"/>
    </row>
    <row r="259" spans="1:11" x14ac:dyDescent="0.35">
      <c r="A259" s="105"/>
      <c r="B259" s="105"/>
      <c r="C259" s="105"/>
      <c r="D259" s="105"/>
      <c r="E259" s="105"/>
      <c r="F259" s="105"/>
      <c r="G259" s="105"/>
      <c r="H259" s="105"/>
      <c r="I259" s="105"/>
      <c r="J259" s="105"/>
      <c r="K259" s="105"/>
    </row>
    <row r="260" spans="1:11" x14ac:dyDescent="0.35">
      <c r="A260" s="105"/>
      <c r="B260" s="105"/>
      <c r="C260" s="105"/>
      <c r="D260" s="105"/>
      <c r="E260" s="105"/>
      <c r="F260" s="105"/>
      <c r="G260" s="105"/>
      <c r="H260" s="105"/>
      <c r="I260" s="105"/>
      <c r="J260" s="105"/>
      <c r="K260" s="105"/>
    </row>
    <row r="261" spans="1:11" x14ac:dyDescent="0.35">
      <c r="A261" s="105"/>
      <c r="B261" s="105"/>
      <c r="C261" s="105"/>
      <c r="D261" s="105"/>
      <c r="E261" s="105"/>
      <c r="F261" s="105"/>
      <c r="G261" s="105"/>
      <c r="H261" s="105"/>
      <c r="I261" s="105"/>
      <c r="J261" s="105"/>
      <c r="K261" s="105"/>
    </row>
    <row r="262" spans="1:11" x14ac:dyDescent="0.35">
      <c r="A262" s="105"/>
      <c r="B262" s="105"/>
      <c r="C262" s="105"/>
      <c r="D262" s="105"/>
      <c r="E262" s="105"/>
      <c r="F262" s="105"/>
      <c r="G262" s="105"/>
      <c r="H262" s="105"/>
      <c r="I262" s="105"/>
      <c r="J262" s="105"/>
      <c r="K262" s="105"/>
    </row>
    <row r="263" spans="1:11" x14ac:dyDescent="0.35">
      <c r="A263" s="105"/>
      <c r="B263" s="105"/>
      <c r="C263" s="105"/>
      <c r="D263" s="105"/>
      <c r="E263" s="105"/>
      <c r="F263" s="105"/>
      <c r="G263" s="105"/>
      <c r="H263" s="105"/>
      <c r="I263" s="105"/>
      <c r="J263" s="105"/>
      <c r="K263" s="105"/>
    </row>
    <row r="264" spans="1:11" x14ac:dyDescent="0.35">
      <c r="A264" s="105"/>
      <c r="B264" s="105"/>
      <c r="C264" s="105"/>
      <c r="D264" s="105"/>
      <c r="E264" s="105"/>
      <c r="F264" s="105"/>
      <c r="G264" s="105"/>
      <c r="H264" s="105"/>
      <c r="I264" s="105"/>
      <c r="J264" s="105"/>
      <c r="K264" s="105"/>
    </row>
    <row r="265" spans="1:11" x14ac:dyDescent="0.35">
      <c r="A265" s="105"/>
      <c r="B265" s="105"/>
      <c r="C265" s="105"/>
      <c r="D265" s="105"/>
      <c r="E265" s="105"/>
      <c r="F265" s="105"/>
      <c r="G265" s="105"/>
      <c r="H265" s="105"/>
      <c r="I265" s="105"/>
      <c r="J265" s="105"/>
      <c r="K265" s="105"/>
    </row>
    <row r="266" spans="1:11" x14ac:dyDescent="0.35">
      <c r="A266" s="105"/>
      <c r="B266" s="105"/>
      <c r="C266" s="105"/>
      <c r="D266" s="105"/>
      <c r="E266" s="105"/>
      <c r="F266" s="105"/>
      <c r="G266" s="105"/>
      <c r="H266" s="105"/>
      <c r="I266" s="105"/>
      <c r="J266" s="105"/>
      <c r="K266" s="105"/>
    </row>
    <row r="267" spans="1:11" x14ac:dyDescent="0.35">
      <c r="A267" s="105"/>
      <c r="B267" s="105"/>
      <c r="C267" s="105"/>
      <c r="D267" s="105"/>
      <c r="E267" s="105"/>
      <c r="F267" s="105"/>
      <c r="G267" s="105"/>
      <c r="H267" s="105"/>
      <c r="I267" s="105"/>
      <c r="J267" s="105"/>
      <c r="K267" s="105"/>
    </row>
    <row r="268" spans="1:11" x14ac:dyDescent="0.35">
      <c r="A268" s="105"/>
      <c r="B268" s="105"/>
      <c r="C268" s="105"/>
      <c r="D268" s="105"/>
      <c r="E268" s="105"/>
      <c r="F268" s="105"/>
      <c r="G268" s="105"/>
      <c r="H268" s="105"/>
      <c r="I268" s="105"/>
      <c r="J268" s="105"/>
      <c r="K268" s="105"/>
    </row>
    <row r="269" spans="1:11" x14ac:dyDescent="0.35">
      <c r="A269" s="105"/>
      <c r="B269" s="105"/>
      <c r="C269" s="105"/>
      <c r="D269" s="105"/>
      <c r="E269" s="105"/>
      <c r="F269" s="105"/>
      <c r="G269" s="105"/>
      <c r="H269" s="105"/>
      <c r="I269" s="105"/>
      <c r="J269" s="105"/>
      <c r="K269" s="105"/>
    </row>
    <row r="270" spans="1:11" x14ac:dyDescent="0.35"/>
  </sheetData>
  <mergeCells count="7">
    <mergeCell ref="I73:K73"/>
    <mergeCell ref="A6:K6"/>
    <mergeCell ref="J20:K20"/>
    <mergeCell ref="J22:K22"/>
    <mergeCell ref="J24:K24"/>
    <mergeCell ref="G67:K67"/>
    <mergeCell ref="G65:J66"/>
  </mergeCells>
  <conditionalFormatting sqref="G58:J59 J56 I47:K47 F45:F47 I45:J46 J57:K57 J55:K55 G55 I40:K40 I36 I53">
    <cfRule type="expression" dxfId="27" priority="54">
      <formula>IF(F36&lt;&gt;"",1,0)</formula>
    </cfRule>
  </conditionalFormatting>
  <conditionalFormatting sqref="I12">
    <cfRule type="cellIs" dxfId="26" priority="48" operator="equal">
      <formula>"kein Anspruch - zu niedriges Pensum"</formula>
    </cfRule>
  </conditionalFormatting>
  <conditionalFormatting sqref="I14">
    <cfRule type="cellIs" dxfId="25" priority="47" operator="equal">
      <formula>"kein Anspruch - zu niedriges Pensum"</formula>
    </cfRule>
  </conditionalFormatting>
  <conditionalFormatting sqref="K13">
    <cfRule type="expression" dxfId="24" priority="46">
      <formula>IF($K$13&lt;&gt;"",1,0)</formula>
    </cfRule>
  </conditionalFormatting>
  <conditionalFormatting sqref="G65">
    <cfRule type="expression" dxfId="23" priority="57">
      <formula>IF($G$65&lt;&gt;"",1,0)</formula>
    </cfRule>
    <cfRule type="expression" dxfId="22" priority="58">
      <formula>IF(OR($G$65="",$G$65=0),1,0)</formula>
    </cfRule>
  </conditionalFormatting>
  <conditionalFormatting sqref="J41:J42">
    <cfRule type="expression" dxfId="21" priority="36">
      <formula>IF(J41&lt;&gt;"",1,0)</formula>
    </cfRule>
  </conditionalFormatting>
  <conditionalFormatting sqref="A32:B32">
    <cfRule type="expression" dxfId="20" priority="37">
      <formula>IF(#REF!&lt;&gt;"",1,0)</formula>
    </cfRule>
  </conditionalFormatting>
  <conditionalFormatting sqref="J37 J36:K36">
    <cfRule type="expression" dxfId="19" priority="33">
      <formula>IF(J36&lt;&gt;"",1,0)</formula>
    </cfRule>
  </conditionalFormatting>
  <conditionalFormatting sqref="J54 J53:K53">
    <cfRule type="expression" dxfId="18" priority="32">
      <formula>IF(J53&lt;&gt;"",1,0)</formula>
    </cfRule>
  </conditionalFormatting>
  <conditionalFormatting sqref="K43">
    <cfRule type="expression" dxfId="17" priority="31">
      <formula>IF(K43&lt;&gt;"",1,0)</formula>
    </cfRule>
  </conditionalFormatting>
  <conditionalFormatting sqref="I45">
    <cfRule type="expression" dxfId="16" priority="6">
      <formula>IF(I45&lt;&gt;"",1,0)</formula>
    </cfRule>
  </conditionalFormatting>
  <conditionalFormatting sqref="I58">
    <cfRule type="expression" dxfId="15" priority="5">
      <formula>IF(I58&lt;&gt;"",1,0)</formula>
    </cfRule>
  </conditionalFormatting>
  <dataValidations disablePrompts="1" count="7">
    <dataValidation type="decimal" allowBlank="1" showInputMessage="1" showErrorMessage="1" errorTitle="Ungültige Eingabe" error="Das maximale Pensum pro Person liegt bei 100%." sqref="C12 C14 E14" xr:uid="{73823190-F2B9-4ACE-ACD1-BF939C72BA7E}">
      <formula1>0</formula1>
      <formula2>1</formula2>
    </dataValidation>
    <dataValidation type="decimal" allowBlank="1" showInputMessage="1" showErrorMessage="1" errorTitle="Ungültige Eingabe" error="Bitte nur ganze Zahlen eingeben." sqref="C35 C39" xr:uid="{B92651BE-0E04-476B-A847-736AC0BC5D2F}">
      <formula1>0</formula1>
      <formula2>300</formula2>
    </dataValidation>
    <dataValidation type="decimal" allowBlank="1" showInputMessage="1" showErrorMessage="1" errorTitle="Ungültige Eingabe" error="Bitte nur ganze Zahlen eingeben." sqref="C52" xr:uid="{A0A044E3-77E6-40FF-856D-3CF4D3528C33}">
      <formula1>0</formula1>
      <formula2>999999999</formula2>
    </dataValidation>
    <dataValidation type="decimal" allowBlank="1" showInputMessage="1" showErrorMessage="1" errorTitle="Ungültige Eingabe" error="Das maximale Betreuungsvolumen beträgt 5 Tage pro Woche." sqref="E39 E35" xr:uid="{B8CFA6AB-37F5-4EFB-B203-F49F1CC485A7}">
      <formula1>0</formula1>
      <formula2>5</formula2>
    </dataValidation>
    <dataValidation type="decimal" allowBlank="1" showInputMessage="1" showErrorMessage="1" errorTitle="Ungültige Eingabe" error="Das maximale Betreuungsvolumen beträgt 50 Stunden pro Woche." sqref="E52" xr:uid="{20DDC0BD-5707-484F-B48C-961B1B071D17}">
      <formula1>0</formula1>
      <formula2>50</formula2>
    </dataValidation>
    <dataValidation type="decimal" allowBlank="1" showInputMessage="1" showErrorMessage="1" sqref="G13:G14 C13 E12:E13" xr:uid="{85E832FD-B992-4321-A839-585389D3F6E6}">
      <formula1>0</formula1>
      <formula2>1</formula2>
    </dataValidation>
    <dataValidation type="whole" allowBlank="1" showInputMessage="1" showErrorMessage="1" errorTitle="Ungültige Eingabe" error="Bitte nur ganze Zahlen eingeben." sqref="E20 E22" xr:uid="{2E0FF6DF-1BC4-4D29-A25A-0E412FCE8141}">
      <formula1>0</formula1>
      <formula2>999999999</formula2>
    </dataValidation>
  </dataValidations>
  <pageMargins left="0.70866141732283472" right="0.27559055118110237" top="0.62992125984251968" bottom="0.59055118110236227" header="0.15748031496062992" footer="0.15748031496062992"/>
  <pageSetup paperSize="9" scale="45" orientation="portrait" r:id="rId1"/>
  <headerFooter>
    <oddHeader>&amp;R&amp;"Gill Sans MT,Standard"Berechnungstool Betreuungsgutscheine</oddHeader>
    <oddFooter>&amp;L&amp;"Gill Sans MT,Standard"&amp;9&amp;F&amp;R&amp;"Gill Sans MT,Standard"&amp;9Seite &amp;P von &amp;N</oddFooter>
  </headerFooter>
  <ignoredErrors>
    <ignoredError sqref="C12 C14 E14 E20 E22 J20 E24 E26 J22 J24 I12 I14 G12 G14" unlockedFormula="1"/>
  </ignoredErrors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8" id="{CDD93D71-A1F8-46E8-8215-8ADEC4CCCBDD}">
            <xm:f>IF(Datenblatt!#REF!&lt;&gt;"",1,0)</xm:f>
            <x14:dxf>
              <fill>
                <patternFill>
                  <bgColor theme="9" tint="0.59996337778862885"/>
                </patternFill>
              </fill>
            </x14:dxf>
          </x14:cfRule>
          <xm:sqref>A31:B31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47BEE3-286F-4E9E-9434-6C57231C0F04}">
  <dimension ref="A1:L270"/>
  <sheetViews>
    <sheetView showGridLines="0" zoomScale="99" zoomScaleNormal="99" zoomScaleSheetLayoutView="83" zoomScalePageLayoutView="110" workbookViewId="0">
      <selection activeCell="A29" sqref="A29:XFD58"/>
    </sheetView>
  </sheetViews>
  <sheetFormatPr baseColWidth="10" defaultColWidth="10.85546875" defaultRowHeight="17.25" zeroHeight="1" x14ac:dyDescent="0.35"/>
  <cols>
    <col min="1" max="1" width="27.28515625" style="16" customWidth="1"/>
    <col min="2" max="2" width="1.42578125" style="16" customWidth="1"/>
    <col min="3" max="3" width="17.5703125" style="16" customWidth="1"/>
    <col min="4" max="4" width="3.85546875" style="16" customWidth="1"/>
    <col min="5" max="5" width="28.140625" style="16" customWidth="1"/>
    <col min="6" max="6" width="1.42578125" style="16" customWidth="1"/>
    <col min="7" max="7" width="21.42578125" style="16" customWidth="1"/>
    <col min="8" max="8" width="5.85546875" style="16" customWidth="1"/>
    <col min="9" max="9" width="20.7109375" style="16" customWidth="1"/>
    <col min="10" max="10" width="3.28515625" style="16" customWidth="1"/>
    <col min="11" max="11" width="21.5703125" style="16" customWidth="1"/>
    <col min="12" max="12" width="3.5703125" style="73" customWidth="1"/>
    <col min="13" max="16384" width="10.85546875" style="73"/>
  </cols>
  <sheetData>
    <row r="1" spans="1:12" s="71" customFormat="1" ht="92.1" customHeight="1" x14ac:dyDescent="0.4">
      <c r="A1" s="83" t="s">
        <v>54</v>
      </c>
      <c r="B1" s="83"/>
      <c r="C1" s="3"/>
      <c r="D1" s="3"/>
      <c r="E1" s="3"/>
      <c r="F1" s="3"/>
      <c r="G1" s="3"/>
      <c r="H1" s="3"/>
      <c r="I1" s="3"/>
      <c r="J1" s="3"/>
      <c r="K1" s="3"/>
    </row>
    <row r="2" spans="1:12" s="71" customFormat="1" ht="45.95" customHeight="1" x14ac:dyDescent="0.35">
      <c r="A2" s="3"/>
      <c r="B2" s="3"/>
      <c r="C2" s="3"/>
      <c r="D2" s="3"/>
      <c r="E2" s="3"/>
      <c r="F2" s="3"/>
      <c r="G2" s="3"/>
      <c r="H2" s="3"/>
      <c r="I2" s="3"/>
      <c r="J2" s="3"/>
      <c r="K2" s="3"/>
    </row>
    <row r="3" spans="1:12" s="71" customFormat="1" ht="24.75" x14ac:dyDescent="0.5">
      <c r="A3" s="84" t="s">
        <v>55</v>
      </c>
      <c r="B3" s="84"/>
      <c r="C3" s="85"/>
      <c r="D3" s="3"/>
      <c r="E3" s="3"/>
      <c r="F3" s="3"/>
      <c r="G3" s="3"/>
      <c r="H3" s="3"/>
      <c r="I3" s="3"/>
      <c r="J3" s="86" t="s">
        <v>18</v>
      </c>
      <c r="K3" s="87">
        <f ca="1">TODAY()</f>
        <v>43178</v>
      </c>
    </row>
    <row r="4" spans="1:12" s="71" customFormat="1" ht="21.75" x14ac:dyDescent="0.45">
      <c r="A4" s="88" t="s">
        <v>57</v>
      </c>
      <c r="B4" s="88"/>
      <c r="C4" s="89"/>
      <c r="D4" s="90"/>
      <c r="E4" s="90"/>
      <c r="F4" s="90"/>
      <c r="G4" s="90"/>
      <c r="H4" s="90"/>
      <c r="I4" s="3"/>
      <c r="J4" s="91"/>
      <c r="K4" s="86"/>
      <c r="L4" s="98"/>
    </row>
    <row r="5" spans="1:12" s="71" customFormat="1" ht="6.6" customHeight="1" x14ac:dyDescent="0.45">
      <c r="A5" s="88"/>
      <c r="B5" s="88"/>
      <c r="C5" s="89"/>
      <c r="D5" s="90"/>
      <c r="E5" s="90"/>
      <c r="F5" s="90"/>
      <c r="G5" s="90"/>
      <c r="H5" s="90"/>
      <c r="I5" s="3"/>
      <c r="J5" s="91"/>
      <c r="K5" s="86"/>
      <c r="L5" s="98"/>
    </row>
    <row r="6" spans="1:12" s="71" customFormat="1" ht="36" customHeight="1" x14ac:dyDescent="0.35">
      <c r="A6" s="127" t="s">
        <v>56</v>
      </c>
      <c r="B6" s="127"/>
      <c r="C6" s="127"/>
      <c r="D6" s="127"/>
      <c r="E6" s="127"/>
      <c r="F6" s="127"/>
      <c r="G6" s="127"/>
      <c r="H6" s="127"/>
      <c r="I6" s="127"/>
      <c r="J6" s="127"/>
      <c r="K6" s="127"/>
      <c r="L6" s="99"/>
    </row>
    <row r="7" spans="1:12" ht="9" customHeight="1" x14ac:dyDescent="0.35">
      <c r="C7" s="39"/>
    </row>
    <row r="8" spans="1:12" hidden="1" x14ac:dyDescent="0.35">
      <c r="A8" s="20" t="s">
        <v>10</v>
      </c>
      <c r="B8" s="20"/>
      <c r="C8" s="20"/>
      <c r="D8" s="21"/>
      <c r="E8" s="21"/>
      <c r="F8" s="21"/>
      <c r="G8" s="21"/>
      <c r="H8" s="21"/>
      <c r="I8" s="21"/>
      <c r="J8" s="21"/>
      <c r="K8" s="21"/>
    </row>
    <row r="9" spans="1:12" ht="9.9499999999999993" hidden="1" customHeight="1" x14ac:dyDescent="0.35"/>
    <row r="10" spans="1:12" ht="20.100000000000001" hidden="1" customHeight="1" x14ac:dyDescent="0.35">
      <c r="C10" s="23" t="s">
        <v>33</v>
      </c>
      <c r="D10" s="23"/>
      <c r="E10" s="23" t="s">
        <v>36</v>
      </c>
      <c r="G10" s="23" t="s">
        <v>11</v>
      </c>
      <c r="I10" s="16" t="s">
        <v>15</v>
      </c>
    </row>
    <row r="11" spans="1:12" ht="9.9499999999999993" hidden="1" customHeight="1" x14ac:dyDescent="0.35"/>
    <row r="12" spans="1:12" ht="20.100000000000001" hidden="1" customHeight="1" x14ac:dyDescent="0.35">
      <c r="A12" s="16" t="s">
        <v>31</v>
      </c>
      <c r="C12" s="74">
        <f>Datenblatt!C12</f>
        <v>0</v>
      </c>
      <c r="D12" s="14"/>
      <c r="E12" s="15"/>
      <c r="G12" s="12">
        <f>C12</f>
        <v>0</v>
      </c>
      <c r="I12" s="36">
        <f>G12</f>
        <v>0</v>
      </c>
      <c r="J12" s="17"/>
    </row>
    <row r="13" spans="1:12" ht="6.95" hidden="1" customHeight="1" x14ac:dyDescent="0.35">
      <c r="A13" s="67" t="s">
        <v>32</v>
      </c>
      <c r="B13" s="69"/>
      <c r="C13" s="18"/>
      <c r="D13" s="17"/>
      <c r="E13" s="18"/>
      <c r="F13" s="17"/>
      <c r="G13" s="18"/>
      <c r="H13" s="17"/>
      <c r="I13" s="19"/>
      <c r="J13" s="17"/>
      <c r="K13" s="68" t="str">
        <f>IF(OR(G14&gt;=119%,G14=0%),"","zu niedriges Pensum kein Anspruch")</f>
        <v/>
      </c>
    </row>
    <row r="14" spans="1:12" ht="20.100000000000001" hidden="1" customHeight="1" x14ac:dyDescent="0.35">
      <c r="A14" s="67"/>
      <c r="B14" s="69"/>
      <c r="C14" s="74">
        <f>Datenblatt!C14</f>
        <v>0</v>
      </c>
      <c r="D14" s="17"/>
      <c r="E14" s="74">
        <f>Datenblatt!E14</f>
        <v>0</v>
      </c>
      <c r="F14" s="17"/>
      <c r="G14" s="13">
        <f>C14+E14</f>
        <v>0</v>
      </c>
      <c r="H14" s="17"/>
      <c r="I14" s="36">
        <f>IF(G14=0%,0,G14-100%)</f>
        <v>0</v>
      </c>
      <c r="J14" s="17"/>
      <c r="K14" s="68"/>
    </row>
    <row r="15" spans="1:12" ht="6.95" hidden="1" customHeight="1" x14ac:dyDescent="0.35">
      <c r="A15" s="67"/>
      <c r="B15" s="69"/>
      <c r="C15" s="33"/>
      <c r="D15" s="17"/>
      <c r="E15" s="33"/>
      <c r="F15" s="17"/>
      <c r="H15" s="17"/>
      <c r="I15" s="17"/>
      <c r="J15" s="17"/>
      <c r="K15" s="68"/>
    </row>
    <row r="16" spans="1:12" ht="20.100000000000001" hidden="1" customHeight="1" x14ac:dyDescent="0.35">
      <c r="A16" s="69"/>
      <c r="B16" s="69"/>
      <c r="C16" s="33"/>
      <c r="D16" s="17"/>
      <c r="E16" s="33"/>
      <c r="F16" s="17"/>
      <c r="H16" s="17"/>
      <c r="I16" s="40">
        <f>I12+I14</f>
        <v>0</v>
      </c>
      <c r="J16" s="17"/>
      <c r="K16" s="17"/>
    </row>
    <row r="17" spans="1:11" ht="9.9499999999999993" hidden="1" customHeight="1" x14ac:dyDescent="0.35">
      <c r="E17" s="14"/>
    </row>
    <row r="18" spans="1:11" hidden="1" x14ac:dyDescent="0.35">
      <c r="A18" s="20" t="s">
        <v>9</v>
      </c>
      <c r="B18" s="20"/>
      <c r="C18" s="20"/>
      <c r="D18" s="21"/>
      <c r="E18" s="21"/>
      <c r="F18" s="21"/>
      <c r="G18" s="21"/>
      <c r="H18" s="21"/>
      <c r="I18" s="21"/>
      <c r="J18" s="21"/>
      <c r="K18" s="21"/>
    </row>
    <row r="19" spans="1:11" ht="9.9499999999999993" hidden="1" customHeight="1" x14ac:dyDescent="0.35"/>
    <row r="20" spans="1:11" hidden="1" x14ac:dyDescent="0.35">
      <c r="A20" s="16" t="s">
        <v>39</v>
      </c>
      <c r="E20" s="75">
        <f>Datenblatt!E20</f>
        <v>0</v>
      </c>
      <c r="G20" s="16" t="s">
        <v>41</v>
      </c>
      <c r="J20" s="132">
        <f>Datenblatt!J20:K20</f>
        <v>0</v>
      </c>
      <c r="K20" s="132"/>
    </row>
    <row r="21" spans="1:11" ht="9.9499999999999993" hidden="1" customHeight="1" x14ac:dyDescent="0.35"/>
    <row r="22" spans="1:11" hidden="1" x14ac:dyDescent="0.35">
      <c r="A22" s="16" t="s">
        <v>40</v>
      </c>
      <c r="E22" s="75">
        <f>Datenblatt!E22</f>
        <v>0</v>
      </c>
      <c r="G22" s="16" t="s">
        <v>42</v>
      </c>
      <c r="J22" s="129">
        <f>Datenblatt!J22:K22</f>
        <v>0</v>
      </c>
      <c r="K22" s="129"/>
    </row>
    <row r="23" spans="1:11" ht="9.9499999999999993" hidden="1" customHeight="1" x14ac:dyDescent="0.35"/>
    <row r="24" spans="1:11" hidden="1" x14ac:dyDescent="0.35">
      <c r="A24" s="16" t="s">
        <v>1</v>
      </c>
      <c r="E24" s="7">
        <f>IF(SUM((E22-100000)/20)&lt;0,0,SUM((E22-100000)/20))</f>
        <v>0</v>
      </c>
      <c r="G24" s="16" t="s">
        <v>43</v>
      </c>
      <c r="J24" s="129">
        <f>Datenblatt!J24:K24</f>
        <v>0</v>
      </c>
      <c r="K24" s="129"/>
    </row>
    <row r="25" spans="1:11" ht="9.9499999999999993" hidden="1" customHeight="1" x14ac:dyDescent="0.35"/>
    <row r="26" spans="1:11" hidden="1" x14ac:dyDescent="0.35">
      <c r="A26" s="22" t="s">
        <v>0</v>
      </c>
      <c r="B26" s="22"/>
      <c r="E26" s="6">
        <f>E20+E24+J20+J22-J24</f>
        <v>0</v>
      </c>
      <c r="H26" s="45"/>
      <c r="I26" s="45"/>
      <c r="J26" s="66"/>
      <c r="K26" s="66"/>
    </row>
    <row r="27" spans="1:11" ht="9.9499999999999993" hidden="1" customHeight="1" x14ac:dyDescent="0.35">
      <c r="C27" s="22"/>
    </row>
    <row r="28" spans="1:11" hidden="1" x14ac:dyDescent="0.35">
      <c r="E28" s="14"/>
    </row>
    <row r="29" spans="1:11" x14ac:dyDescent="0.35">
      <c r="A29" s="20" t="s">
        <v>21</v>
      </c>
      <c r="B29" s="20"/>
      <c r="C29" s="20"/>
      <c r="D29" s="21"/>
      <c r="E29" s="21"/>
      <c r="F29" s="21"/>
      <c r="G29" s="21"/>
      <c r="H29" s="21"/>
      <c r="I29" s="21"/>
      <c r="J29" s="21"/>
      <c r="K29" s="21"/>
    </row>
    <row r="30" spans="1:11" ht="9.9499999999999993" customHeight="1" x14ac:dyDescent="0.35"/>
    <row r="31" spans="1:11" ht="18" thickBot="1" x14ac:dyDescent="0.4">
      <c r="A31" s="25" t="s">
        <v>3</v>
      </c>
      <c r="B31" s="25"/>
      <c r="C31" s="26"/>
      <c r="D31" s="26"/>
      <c r="E31" s="26"/>
      <c r="F31" s="26"/>
      <c r="G31" s="26"/>
      <c r="H31" s="26"/>
      <c r="I31" s="26"/>
      <c r="J31" s="26"/>
      <c r="K31" s="26"/>
    </row>
    <row r="32" spans="1:11" ht="9.9499999999999993" customHeight="1" x14ac:dyDescent="0.35">
      <c r="A32" s="27"/>
      <c r="B32" s="27"/>
      <c r="C32" s="27"/>
      <c r="D32" s="27"/>
      <c r="E32" s="27"/>
    </row>
    <row r="33" spans="1:11" ht="34.5" x14ac:dyDescent="0.35">
      <c r="C33" s="28" t="s">
        <v>34</v>
      </c>
      <c r="D33" s="29"/>
      <c r="E33" s="28" t="s">
        <v>30</v>
      </c>
      <c r="F33" s="29"/>
      <c r="G33" s="28" t="s">
        <v>13</v>
      </c>
      <c r="H33" s="64"/>
      <c r="I33" s="93" t="s">
        <v>37</v>
      </c>
      <c r="J33" s="94"/>
      <c r="K33" s="93" t="s">
        <v>2</v>
      </c>
    </row>
    <row r="34" spans="1:11" ht="9.9499999999999993" customHeight="1" x14ac:dyDescent="0.35">
      <c r="H34" s="64"/>
      <c r="I34" s="94"/>
      <c r="J34" s="94"/>
      <c r="K34" s="94"/>
    </row>
    <row r="35" spans="1:11" x14ac:dyDescent="0.35">
      <c r="A35" s="16" t="s">
        <v>27</v>
      </c>
      <c r="C35" s="4"/>
      <c r="E35" s="5"/>
      <c r="G35" s="9" t="str">
        <f>IF(ISBLANK(E35),"",ROUND(G37/5,2)*5)</f>
        <v/>
      </c>
      <c r="H35" s="64"/>
      <c r="I35" s="95" t="str">
        <f>IF(C37&lt;0,0,C37)</f>
        <v/>
      </c>
      <c r="J35" s="96"/>
      <c r="K35" s="97" t="str">
        <f>IF(ISBLANK(E35),"",IF(C35-I37&lt;25,25,C35-I37))</f>
        <v/>
      </c>
    </row>
    <row r="36" spans="1:11" x14ac:dyDescent="0.35">
      <c r="E36" s="14"/>
      <c r="G36" s="64"/>
      <c r="H36" s="64"/>
      <c r="I36" s="24" t="str">
        <f>IF(E35/5*100%&gt;$I$16,"Hinweis: Das maximal unterstützte Pensum liegt bei "&amp;($I$16*100)&amp;"%. Die Kitabetreuung wird an maximal "&amp;($I$16*5)&amp;" Wochentag/en unterstützt.","")</f>
        <v/>
      </c>
      <c r="J36" s="94"/>
      <c r="K36" s="94"/>
    </row>
    <row r="37" spans="1:11" ht="16.5" hidden="1" customHeight="1" x14ac:dyDescent="0.35">
      <c r="C37" s="41" t="str">
        <f>IF(ISBLANK(E35),"",IF(OR(K37&gt;=C35,K37&gt;C35-K35),C35-K35,K37))</f>
        <v/>
      </c>
      <c r="G37" s="30" t="e">
        <f>IF(E35/5*100%&lt;=$I$16,I35*(E35/5*100)*236/(100*12),($I$16*I35*236)/12)</f>
        <v>#VALUE!</v>
      </c>
      <c r="H37" s="64"/>
      <c r="I37" s="97" t="str">
        <f>IF(ISBLANK(E35),"",VLOOKUP($E$26,'Tabelle Betreuungsgutscheine'!A1:F20,4,1))</f>
        <v/>
      </c>
      <c r="J37" s="94"/>
      <c r="K37" s="95" t="str">
        <f>IF(ISBLANK($E$35),"",IF($C$35-25&lt;=25,($C$35-$K$35),$I$37))</f>
        <v/>
      </c>
    </row>
    <row r="38" spans="1:11" ht="36" hidden="1" customHeight="1" x14ac:dyDescent="0.35">
      <c r="G38" s="63"/>
      <c r="H38" s="64"/>
      <c r="I38" s="102"/>
      <c r="J38" s="102"/>
      <c r="K38" s="102"/>
    </row>
    <row r="39" spans="1:11" x14ac:dyDescent="0.35">
      <c r="A39" s="16" t="s">
        <v>28</v>
      </c>
      <c r="C39" s="4"/>
      <c r="E39" s="5"/>
      <c r="G39" s="9" t="str">
        <f>IF(ISBLANK(E39),"",ROUND(G41/5,2)*5)</f>
        <v/>
      </c>
      <c r="H39" s="64"/>
      <c r="I39" s="95" t="str">
        <f>IF(C41&lt;0,0,C41)</f>
        <v/>
      </c>
      <c r="J39" s="96"/>
      <c r="K39" s="97" t="str">
        <f>IF(ISBLANK(E39),"",IF(C39-I41&lt;25,25,C39-I41))</f>
        <v/>
      </c>
    </row>
    <row r="40" spans="1:11" x14ac:dyDescent="0.35">
      <c r="E40" s="14"/>
      <c r="G40" s="64"/>
      <c r="H40" s="64"/>
      <c r="I40" s="24" t="str">
        <f>IF(E39/5*100%&gt;$I$16,"Hinweis: Das maximal unterstützte Pensum liegt bei "&amp;($I$16*100)&amp;"%. Die Kitabetreuung wird an maximal "&amp;($I$16*5)&amp;" Wochentag/en unterstützt.","")</f>
        <v/>
      </c>
      <c r="J40" s="94"/>
      <c r="K40" s="94"/>
    </row>
    <row r="41" spans="1:11" ht="16.5" hidden="1" customHeight="1" x14ac:dyDescent="0.35">
      <c r="C41" s="41" t="str">
        <f>IF(ISBLANK(E39),"",IF(OR(K41&gt;=C39,K41&gt;C39-K39),C39-K39,K41))</f>
        <v/>
      </c>
      <c r="E41" s="47">
        <f>E35+E39</f>
        <v>0</v>
      </c>
      <c r="G41" s="30" t="e">
        <f>IF(E39/5*100%&lt;=$I$16,I39*(E39/5*100)*236/(100*12),($I$16*I39*236)/12)</f>
        <v>#VALUE!</v>
      </c>
      <c r="H41" s="64"/>
      <c r="I41" s="97" t="str">
        <f>IF(ISBLANK(E39),"",VLOOKUP($E$26,'Tabelle Betreuungsgutscheine'!A1:F20,5,1))</f>
        <v/>
      </c>
      <c r="J41" s="94"/>
      <c r="K41" s="95" t="str">
        <f>IF(ISBLANK($E$39),"",IF($C$39-25&lt;=25,($C$39-$K$39),$I$41))</f>
        <v/>
      </c>
    </row>
    <row r="42" spans="1:11" ht="15.6" hidden="1" customHeight="1" x14ac:dyDescent="0.35">
      <c r="A42" s="17"/>
      <c r="B42" s="17"/>
      <c r="C42" s="17"/>
      <c r="D42" s="17"/>
      <c r="E42" s="17"/>
      <c r="F42" s="17"/>
      <c r="G42" s="35"/>
      <c r="H42" s="64"/>
      <c r="I42" s="97"/>
      <c r="J42" s="94"/>
      <c r="K42" s="95"/>
    </row>
    <row r="43" spans="1:11" ht="17.100000000000001" customHeight="1" x14ac:dyDescent="0.35">
      <c r="A43" s="45"/>
      <c r="B43" s="45"/>
      <c r="C43" s="64"/>
      <c r="D43" s="64"/>
      <c r="E43" s="64"/>
      <c r="F43" s="45"/>
      <c r="G43" s="65"/>
      <c r="H43" s="64"/>
      <c r="I43" s="100" t="s">
        <v>50</v>
      </c>
      <c r="J43" s="101"/>
      <c r="K43" s="102"/>
    </row>
    <row r="44" spans="1:11" ht="17.100000000000001" customHeight="1" x14ac:dyDescent="0.35">
      <c r="A44" s="45" t="s">
        <v>45</v>
      </c>
      <c r="B44" s="45"/>
      <c r="C44" s="45"/>
      <c r="D44" s="76"/>
      <c r="E44" s="45"/>
      <c r="F44" s="45"/>
      <c r="G44" s="9">
        <f>IF(ISBLANK(E41),0,ROUND(G46/5,2)*5)</f>
        <v>0</v>
      </c>
      <c r="H44" s="64"/>
      <c r="I44" s="104">
        <f>IF(E41&gt;0,'Tabelle Betreuungsgutscheine'!$D$22,0)</f>
        <v>0</v>
      </c>
      <c r="J44" s="103"/>
      <c r="K44" s="103"/>
    </row>
    <row r="45" spans="1:11" ht="17.100000000000001" customHeight="1" x14ac:dyDescent="0.35">
      <c r="A45" s="45"/>
      <c r="B45" s="45"/>
      <c r="C45" s="45"/>
      <c r="D45" s="55"/>
      <c r="E45" s="45"/>
      <c r="F45" s="45"/>
      <c r="G45" s="64"/>
      <c r="H45" s="64"/>
      <c r="I45" s="46" t="str">
        <f>IF(E41/5*100%&gt;$I$16,"Hinweis: Das maximal unterstützte Pensum liegt bei "&amp;($I$16*100)&amp;"%. Der Geschwisterbonus wird für maximal "&amp;($I$16*5)&amp;" Tage pro Woche ausbezahlt.","")</f>
        <v/>
      </c>
      <c r="J45" s="94"/>
      <c r="K45" s="103"/>
    </row>
    <row r="46" spans="1:11" ht="17.100000000000001" hidden="1" customHeight="1" x14ac:dyDescent="0.35">
      <c r="A46" s="45"/>
      <c r="B46" s="45"/>
      <c r="C46" s="45"/>
      <c r="D46" s="55"/>
      <c r="E46" s="45"/>
      <c r="F46" s="45"/>
      <c r="G46" s="30">
        <f>IF(E41/5*100%&lt;=$I$16,I44*(E41/5*100)*236/(100*12),($I$16*I44*236)/12)</f>
        <v>0</v>
      </c>
      <c r="H46" s="64"/>
      <c r="I46" s="94"/>
      <c r="J46" s="94"/>
      <c r="K46" s="103"/>
    </row>
    <row r="47" spans="1:11" ht="17.100000000000001" hidden="1" customHeight="1" x14ac:dyDescent="0.35">
      <c r="A47" s="45"/>
      <c r="B47" s="45"/>
      <c r="C47" s="45"/>
      <c r="D47" s="55"/>
      <c r="E47" s="45"/>
      <c r="F47" s="45"/>
      <c r="G47" s="48"/>
      <c r="H47" s="64"/>
      <c r="I47" s="94"/>
      <c r="J47" s="94"/>
      <c r="K47" s="94"/>
    </row>
    <row r="48" spans="1:11" ht="18" thickBot="1" x14ac:dyDescent="0.4">
      <c r="A48" s="25" t="s">
        <v>4</v>
      </c>
      <c r="B48" s="25"/>
      <c r="C48" s="26"/>
      <c r="D48" s="26"/>
      <c r="E48" s="26"/>
      <c r="F48" s="26"/>
      <c r="G48" s="26"/>
      <c r="H48" s="26"/>
      <c r="I48" s="26"/>
      <c r="J48" s="26"/>
      <c r="K48" s="26"/>
    </row>
    <row r="49" spans="1:11" ht="9.9499999999999993" customHeight="1" x14ac:dyDescent="0.35"/>
    <row r="50" spans="1:11" ht="34.5" x14ac:dyDescent="0.35">
      <c r="C50" s="28" t="s">
        <v>35</v>
      </c>
      <c r="D50" s="29"/>
      <c r="E50" s="28" t="s">
        <v>14</v>
      </c>
      <c r="F50" s="29"/>
      <c r="G50" s="28" t="s">
        <v>13</v>
      </c>
      <c r="H50" s="64"/>
      <c r="I50" s="93" t="s">
        <v>38</v>
      </c>
      <c r="J50" s="94"/>
      <c r="K50" s="93" t="s">
        <v>20</v>
      </c>
    </row>
    <row r="51" spans="1:11" x14ac:dyDescent="0.35">
      <c r="H51" s="64"/>
      <c r="I51" s="94"/>
      <c r="J51" s="94"/>
      <c r="K51" s="94"/>
    </row>
    <row r="52" spans="1:11" x14ac:dyDescent="0.35">
      <c r="C52" s="4"/>
      <c r="E52" s="5"/>
      <c r="G52" s="9" t="str">
        <f>IF(ISBLANK(E52),"",ROUND(G54/5,2)*5)</f>
        <v/>
      </c>
      <c r="H52" s="64"/>
      <c r="I52" s="95" t="str">
        <f>IF(C54&lt;0,0,C54)</f>
        <v/>
      </c>
      <c r="J52" s="96"/>
      <c r="K52" s="97" t="str">
        <f>IF(ISBLANK(E52),"",IF(C52-I54&lt;=2.5,2.5,C52-I54))</f>
        <v/>
      </c>
    </row>
    <row r="53" spans="1:11" x14ac:dyDescent="0.35">
      <c r="E53" s="14"/>
      <c r="G53" s="64"/>
      <c r="H53" s="64"/>
      <c r="I53" s="24" t="str">
        <f>IF(E52*100%/50&gt;$I$16,"Hinweis: Das maximal unterstützte Pensum liegt bei "&amp;($I$16*100)&amp;"%. Es werden maximal "&amp;($I$16*200)&amp;" Stunden pro Monat unterstützt.","")</f>
        <v/>
      </c>
      <c r="J53" s="94"/>
      <c r="K53" s="94"/>
    </row>
    <row r="54" spans="1:11" ht="16.5" hidden="1" customHeight="1" x14ac:dyDescent="0.35">
      <c r="C54" s="41" t="str">
        <f>IF(ISBLANK(E52),"",IF(OR(K54&gt;=C52,K54&gt;C52-K52),C52-K52,K54))</f>
        <v/>
      </c>
      <c r="E54" s="47">
        <f>E52</f>
        <v>0</v>
      </c>
      <c r="G54" s="30" t="e">
        <f>IF(E52*100%/50&lt;=$I$16,I52*E52*48/12,(I52*($I$16*50/100%)*48)/12)</f>
        <v>#VALUE!</v>
      </c>
      <c r="H54" s="64"/>
      <c r="I54" s="97" t="str">
        <f>IF(ISBLANK(E52),"",VLOOKUP($E$26,'Tabelle Betreuungsgutscheine'!A1:F21,6,1))</f>
        <v/>
      </c>
      <c r="J54" s="94"/>
      <c r="K54" s="95" t="str">
        <f>IF(ISBLANK(E52),"",IF(C52-2.5&lt;=2.5,(C52-K52),I54))</f>
        <v/>
      </c>
    </row>
    <row r="55" spans="1:11" ht="9.9499999999999993" hidden="1" customHeight="1" x14ac:dyDescent="0.35">
      <c r="A55" s="17"/>
      <c r="B55" s="17"/>
      <c r="E55" s="14"/>
      <c r="G55" s="24"/>
      <c r="H55" s="64"/>
      <c r="I55" s="94"/>
      <c r="J55" s="94"/>
      <c r="K55" s="94"/>
    </row>
    <row r="56" spans="1:11" ht="17.45" customHeight="1" x14ac:dyDescent="0.35">
      <c r="A56" s="17"/>
      <c r="B56" s="17"/>
      <c r="C56" s="17"/>
      <c r="D56" s="17"/>
      <c r="E56" s="17"/>
      <c r="F56" s="17"/>
      <c r="G56" s="35"/>
      <c r="H56" s="64"/>
      <c r="I56" s="100" t="s">
        <v>49</v>
      </c>
      <c r="J56" s="94"/>
      <c r="K56" s="95"/>
    </row>
    <row r="57" spans="1:11" x14ac:dyDescent="0.35">
      <c r="A57" s="17" t="s">
        <v>45</v>
      </c>
      <c r="B57" s="17"/>
      <c r="E57" s="77"/>
      <c r="F57" s="17"/>
      <c r="G57" s="9">
        <f>IF(ISBLANK(E54),0,ROUND(K59/5,2)*5)</f>
        <v>0</v>
      </c>
      <c r="H57" s="64"/>
      <c r="I57" s="104">
        <f>IF(E54&gt;0,'Tabelle Betreuungsgutscheine'!$F$22,0)</f>
        <v>0</v>
      </c>
      <c r="J57" s="94"/>
      <c r="K57" s="94"/>
    </row>
    <row r="58" spans="1:11" x14ac:dyDescent="0.35">
      <c r="E58" s="14"/>
      <c r="G58" s="64"/>
      <c r="H58" s="64"/>
      <c r="I58" s="46" t="str">
        <f>IF(E54/5*100%&gt;$I$16,"Hinweis: Das maximal unterstützte Pensum liegt bei "&amp;($I$16*100)&amp;"%. Der Geschwisterbonus wird für maximal "&amp;($I$16*50*4)&amp;" Stunden pro Monat ausbezahlt.","")</f>
        <v/>
      </c>
      <c r="J58" s="94"/>
      <c r="K58" s="94"/>
    </row>
    <row r="59" spans="1:11" ht="20.100000000000001" hidden="1" customHeight="1" x14ac:dyDescent="0.35">
      <c r="E59" s="14"/>
      <c r="K59" s="30">
        <f>IF(E52*100%/50&lt;=$I$16,I57*E52*48/12,(I57*($I$16*50/100%)*48)/12)</f>
        <v>0</v>
      </c>
    </row>
    <row r="60" spans="1:11" hidden="1" x14ac:dyDescent="0.35">
      <c r="A60" s="20" t="s">
        <v>16</v>
      </c>
      <c r="B60" s="20"/>
      <c r="C60" s="20"/>
      <c r="D60" s="21"/>
      <c r="E60" s="21"/>
      <c r="F60" s="21"/>
      <c r="G60" s="21"/>
      <c r="H60" s="21"/>
      <c r="I60" s="21"/>
      <c r="J60" s="21"/>
      <c r="K60" s="21"/>
    </row>
    <row r="61" spans="1:11" hidden="1" x14ac:dyDescent="0.35"/>
    <row r="62" spans="1:11" hidden="1" x14ac:dyDescent="0.35">
      <c r="A62" s="31" t="s">
        <v>53</v>
      </c>
      <c r="B62" s="31"/>
      <c r="C62" s="31" t="s">
        <v>51</v>
      </c>
      <c r="E62" s="8">
        <f>IF(ISBLANK(E35),0,G35)</f>
        <v>0</v>
      </c>
    </row>
    <row r="63" spans="1:11" hidden="1" x14ac:dyDescent="0.35">
      <c r="E63" s="32"/>
    </row>
    <row r="64" spans="1:11" hidden="1" x14ac:dyDescent="0.35">
      <c r="C64" s="31" t="s">
        <v>52</v>
      </c>
      <c r="E64" s="8">
        <f>IF(ISBLANK(E39),0,G39)</f>
        <v>0</v>
      </c>
    </row>
    <row r="65" spans="1:11" hidden="1" x14ac:dyDescent="0.35">
      <c r="C65" s="31"/>
      <c r="E65" s="32"/>
    </row>
    <row r="66" spans="1:11" ht="16.5" hidden="1" customHeight="1" x14ac:dyDescent="0.35">
      <c r="C66" s="31" t="s">
        <v>4</v>
      </c>
      <c r="E66" s="8">
        <f>IF(ISBLANK(E52),0,G52)</f>
        <v>0</v>
      </c>
      <c r="G66" s="120" t="str">
        <f>IF(OR(E66="",E66=0),"","Hinweis: Dies entspricht dem maximalen Anspruch, die Stunden werden nachträglich effektiv abgerechnet.")</f>
        <v/>
      </c>
      <c r="H66" s="120"/>
      <c r="I66" s="120"/>
      <c r="J66" s="120"/>
    </row>
    <row r="67" spans="1:11" hidden="1" x14ac:dyDescent="0.35">
      <c r="G67" s="120"/>
      <c r="H67" s="120"/>
      <c r="I67" s="120"/>
      <c r="J67" s="120"/>
    </row>
    <row r="68" spans="1:11" hidden="1" x14ac:dyDescent="0.35">
      <c r="C68" s="31" t="s">
        <v>47</v>
      </c>
      <c r="E68" s="8">
        <f>G44+G57</f>
        <v>0</v>
      </c>
      <c r="G68" s="130"/>
      <c r="H68" s="130"/>
      <c r="I68" s="130"/>
      <c r="J68" s="130"/>
      <c r="K68" s="130"/>
    </row>
    <row r="69" spans="1:11" hidden="1" x14ac:dyDescent="0.35"/>
    <row r="70" spans="1:11" hidden="1" x14ac:dyDescent="0.35">
      <c r="A70" s="20" t="s">
        <v>19</v>
      </c>
      <c r="B70" s="20"/>
      <c r="C70" s="20"/>
      <c r="D70" s="21"/>
      <c r="E70" s="21"/>
      <c r="F70" s="21"/>
      <c r="G70" s="21"/>
      <c r="H70" s="21"/>
      <c r="I70" s="21"/>
      <c r="J70" s="21"/>
      <c r="K70" s="21"/>
    </row>
    <row r="71" spans="1:11" hidden="1" x14ac:dyDescent="0.35"/>
    <row r="72" spans="1:11" hidden="1" x14ac:dyDescent="0.35">
      <c r="A72" s="16" t="s">
        <v>25</v>
      </c>
      <c r="C72" s="24"/>
      <c r="D72" s="78"/>
      <c r="E72" s="16" t="s">
        <v>23</v>
      </c>
      <c r="G72" s="24" t="s">
        <v>17</v>
      </c>
      <c r="I72" s="131"/>
      <c r="J72" s="131"/>
    </row>
    <row r="73" spans="1:11" hidden="1" x14ac:dyDescent="0.35"/>
    <row r="74" spans="1:11" hidden="1" x14ac:dyDescent="0.35">
      <c r="G74" s="24" t="s">
        <v>29</v>
      </c>
      <c r="I74" s="126"/>
      <c r="J74" s="126"/>
      <c r="K74" s="126"/>
    </row>
    <row r="75" spans="1:11" hidden="1" x14ac:dyDescent="0.35">
      <c r="E75" s="14"/>
    </row>
    <row r="76" spans="1:11" hidden="1" x14ac:dyDescent="0.35">
      <c r="A76" s="16" t="s">
        <v>26</v>
      </c>
      <c r="D76" s="80"/>
      <c r="E76" s="16" t="s">
        <v>23</v>
      </c>
      <c r="G76" s="24" t="s">
        <v>24</v>
      </c>
      <c r="I76" s="126"/>
      <c r="J76" s="126"/>
    </row>
    <row r="77" spans="1:11" hidden="1" x14ac:dyDescent="0.35">
      <c r="G77" s="24"/>
    </row>
    <row r="78" spans="1:11" hidden="1" x14ac:dyDescent="0.35">
      <c r="A78" s="16" t="s">
        <v>22</v>
      </c>
      <c r="D78" s="80"/>
      <c r="E78" s="16" t="s">
        <v>23</v>
      </c>
      <c r="G78" s="24" t="s">
        <v>24</v>
      </c>
      <c r="I78" s="126"/>
      <c r="J78" s="126"/>
    </row>
    <row r="79" spans="1:11" hidden="1" x14ac:dyDescent="0.35"/>
    <row r="80" spans="1:11" hidden="1" x14ac:dyDescent="0.35">
      <c r="A80" s="82"/>
      <c r="B80" s="82"/>
      <c r="C80" s="82"/>
      <c r="D80" s="82"/>
      <c r="E80" s="82"/>
      <c r="F80" s="82"/>
      <c r="G80" s="82"/>
      <c r="H80" s="82"/>
      <c r="I80" s="82"/>
      <c r="J80" s="82"/>
      <c r="K80" s="82"/>
    </row>
    <row r="81" spans="1:11" hidden="1" x14ac:dyDescent="0.35">
      <c r="A81" s="82"/>
      <c r="B81" s="82"/>
      <c r="C81" s="82"/>
      <c r="D81" s="82"/>
      <c r="E81" s="82"/>
      <c r="F81" s="82"/>
      <c r="G81" s="82"/>
      <c r="H81" s="82"/>
      <c r="I81" s="82"/>
      <c r="J81" s="82"/>
      <c r="K81" s="82"/>
    </row>
    <row r="82" spans="1:11" hidden="1" x14ac:dyDescent="0.35">
      <c r="A82" s="82"/>
      <c r="B82" s="82"/>
      <c r="C82" s="82"/>
      <c r="D82" s="82"/>
      <c r="E82" s="82"/>
      <c r="F82" s="82"/>
      <c r="G82" s="82"/>
      <c r="H82" s="82"/>
      <c r="I82" s="82"/>
      <c r="J82" s="82"/>
      <c r="K82" s="82"/>
    </row>
    <row r="83" spans="1:11" hidden="1" x14ac:dyDescent="0.35">
      <c r="A83" s="82"/>
      <c r="B83" s="82"/>
      <c r="C83" s="82"/>
      <c r="D83" s="82"/>
      <c r="E83" s="82"/>
      <c r="F83" s="82"/>
      <c r="G83" s="82"/>
      <c r="H83" s="82"/>
      <c r="I83" s="82"/>
      <c r="J83" s="82"/>
      <c r="K83" s="82"/>
    </row>
    <row r="84" spans="1:11" hidden="1" x14ac:dyDescent="0.35">
      <c r="A84" s="82"/>
      <c r="B84" s="82"/>
      <c r="C84" s="82"/>
      <c r="D84" s="82"/>
      <c r="E84" s="82"/>
      <c r="F84" s="82"/>
      <c r="G84" s="82"/>
      <c r="H84" s="82"/>
      <c r="I84" s="82"/>
      <c r="J84" s="82"/>
      <c r="K84" s="82"/>
    </row>
    <row r="85" spans="1:11" hidden="1" x14ac:dyDescent="0.35">
      <c r="A85" s="82"/>
      <c r="B85" s="82"/>
      <c r="C85" s="82"/>
      <c r="D85" s="82"/>
      <c r="E85" s="82"/>
      <c r="F85" s="82"/>
      <c r="G85" s="82"/>
      <c r="H85" s="82"/>
      <c r="I85" s="82"/>
      <c r="J85" s="82"/>
      <c r="K85" s="82"/>
    </row>
    <row r="86" spans="1:11" hidden="1" x14ac:dyDescent="0.35">
      <c r="A86" s="82"/>
      <c r="B86" s="82"/>
      <c r="C86" s="82"/>
      <c r="D86" s="82"/>
      <c r="E86" s="82"/>
      <c r="F86" s="82"/>
      <c r="G86" s="82"/>
      <c r="H86" s="82"/>
      <c r="I86" s="82"/>
      <c r="J86" s="82"/>
      <c r="K86" s="82"/>
    </row>
    <row r="87" spans="1:11" hidden="1" x14ac:dyDescent="0.35">
      <c r="A87" s="82"/>
      <c r="B87" s="82"/>
      <c r="C87" s="82"/>
      <c r="D87" s="82"/>
      <c r="E87" s="82"/>
      <c r="F87" s="82"/>
      <c r="G87" s="82"/>
      <c r="H87" s="82"/>
      <c r="I87" s="82"/>
      <c r="J87" s="82"/>
      <c r="K87" s="82"/>
    </row>
    <row r="88" spans="1:11" hidden="1" x14ac:dyDescent="0.35">
      <c r="A88" s="82"/>
      <c r="B88" s="82"/>
      <c r="C88" s="82"/>
      <c r="D88" s="82"/>
      <c r="E88" s="82"/>
      <c r="F88" s="82"/>
      <c r="G88" s="82"/>
      <c r="H88" s="82"/>
      <c r="I88" s="82"/>
      <c r="J88" s="82"/>
      <c r="K88" s="82"/>
    </row>
    <row r="89" spans="1:11" hidden="1" x14ac:dyDescent="0.35">
      <c r="A89" s="82"/>
      <c r="B89" s="82"/>
      <c r="C89" s="82"/>
      <c r="D89" s="82"/>
      <c r="E89" s="82"/>
      <c r="F89" s="82"/>
      <c r="G89" s="82"/>
      <c r="H89" s="82"/>
      <c r="I89" s="82"/>
      <c r="J89" s="82"/>
      <c r="K89" s="82"/>
    </row>
    <row r="90" spans="1:11" hidden="1" x14ac:dyDescent="0.35">
      <c r="A90" s="82"/>
      <c r="B90" s="82"/>
      <c r="C90" s="82"/>
      <c r="D90" s="82"/>
      <c r="E90" s="82"/>
      <c r="F90" s="82"/>
      <c r="G90" s="82"/>
      <c r="H90" s="82"/>
      <c r="I90" s="82"/>
      <c r="J90" s="82"/>
      <c r="K90" s="82"/>
    </row>
    <row r="91" spans="1:11" hidden="1" x14ac:dyDescent="0.35">
      <c r="A91" s="82"/>
      <c r="B91" s="82"/>
      <c r="C91" s="82"/>
      <c r="D91" s="82"/>
      <c r="E91" s="82"/>
      <c r="F91" s="82"/>
      <c r="G91" s="82"/>
      <c r="H91" s="82"/>
      <c r="I91" s="82"/>
      <c r="J91" s="82"/>
      <c r="K91" s="82"/>
    </row>
    <row r="92" spans="1:11" hidden="1" x14ac:dyDescent="0.35">
      <c r="A92" s="82"/>
      <c r="B92" s="82"/>
      <c r="C92" s="82"/>
      <c r="D92" s="82"/>
      <c r="E92" s="82"/>
      <c r="F92" s="82"/>
      <c r="G92" s="82"/>
      <c r="H92" s="82"/>
      <c r="I92" s="82"/>
      <c r="J92" s="82"/>
      <c r="K92" s="82"/>
    </row>
    <row r="93" spans="1:11" hidden="1" x14ac:dyDescent="0.35">
      <c r="A93" s="82"/>
      <c r="B93" s="82"/>
      <c r="C93" s="82"/>
      <c r="D93" s="82"/>
      <c r="E93" s="82"/>
      <c r="F93" s="82"/>
      <c r="G93" s="82"/>
      <c r="H93" s="82"/>
      <c r="I93" s="82"/>
      <c r="J93" s="82"/>
      <c r="K93" s="82"/>
    </row>
    <row r="94" spans="1:11" hidden="1" x14ac:dyDescent="0.35">
      <c r="A94" s="82"/>
      <c r="B94" s="82"/>
      <c r="C94" s="82"/>
      <c r="D94" s="82"/>
      <c r="E94" s="82"/>
      <c r="F94" s="82"/>
      <c r="G94" s="82"/>
      <c r="H94" s="82"/>
      <c r="I94" s="82"/>
      <c r="J94" s="82"/>
      <c r="K94" s="82"/>
    </row>
    <row r="95" spans="1:11" hidden="1" x14ac:dyDescent="0.35">
      <c r="A95" s="82"/>
      <c r="B95" s="82"/>
      <c r="C95" s="82"/>
      <c r="D95" s="82"/>
      <c r="E95" s="82"/>
      <c r="F95" s="82"/>
      <c r="G95" s="82"/>
      <c r="H95" s="82"/>
      <c r="I95" s="82"/>
      <c r="J95" s="82"/>
      <c r="K95" s="82"/>
    </row>
    <row r="96" spans="1:11" hidden="1" x14ac:dyDescent="0.35">
      <c r="A96" s="82"/>
      <c r="B96" s="82"/>
      <c r="C96" s="82"/>
      <c r="D96" s="82"/>
      <c r="E96" s="82"/>
      <c r="F96" s="82"/>
      <c r="G96" s="82"/>
      <c r="H96" s="82"/>
      <c r="I96" s="82"/>
      <c r="J96" s="82"/>
      <c r="K96" s="82"/>
    </row>
    <row r="97" spans="1:11" hidden="1" x14ac:dyDescent="0.35">
      <c r="A97" s="82"/>
      <c r="B97" s="82"/>
      <c r="C97" s="82"/>
      <c r="D97" s="82"/>
      <c r="E97" s="82"/>
      <c r="F97" s="82"/>
      <c r="G97" s="82"/>
      <c r="H97" s="82"/>
      <c r="I97" s="82"/>
      <c r="J97" s="82"/>
      <c r="K97" s="82"/>
    </row>
    <row r="98" spans="1:11" hidden="1" x14ac:dyDescent="0.35">
      <c r="A98" s="82"/>
      <c r="B98" s="82"/>
      <c r="C98" s="82"/>
      <c r="D98" s="82"/>
      <c r="E98" s="82"/>
      <c r="F98" s="82"/>
      <c r="G98" s="82"/>
      <c r="H98" s="82"/>
      <c r="I98" s="82"/>
      <c r="J98" s="82"/>
      <c r="K98" s="82"/>
    </row>
    <row r="99" spans="1:11" hidden="1" x14ac:dyDescent="0.35">
      <c r="A99" s="82"/>
      <c r="B99" s="82"/>
      <c r="C99" s="82"/>
      <c r="D99" s="82"/>
      <c r="E99" s="82"/>
      <c r="F99" s="82"/>
      <c r="G99" s="82"/>
      <c r="H99" s="82"/>
      <c r="I99" s="82"/>
      <c r="J99" s="82"/>
      <c r="K99" s="82"/>
    </row>
    <row r="100" spans="1:11" hidden="1" x14ac:dyDescent="0.35">
      <c r="A100" s="82"/>
      <c r="B100" s="82"/>
      <c r="C100" s="82"/>
      <c r="D100" s="82"/>
      <c r="E100" s="82"/>
      <c r="F100" s="82"/>
      <c r="G100" s="82"/>
      <c r="H100" s="82"/>
      <c r="I100" s="82"/>
      <c r="J100" s="82"/>
      <c r="K100" s="82"/>
    </row>
    <row r="101" spans="1:11" hidden="1" x14ac:dyDescent="0.35">
      <c r="A101" s="82"/>
      <c r="B101" s="82"/>
      <c r="C101" s="82"/>
      <c r="D101" s="82"/>
      <c r="E101" s="82"/>
      <c r="F101" s="82"/>
      <c r="G101" s="82"/>
      <c r="H101" s="82"/>
      <c r="I101" s="82"/>
      <c r="J101" s="82"/>
      <c r="K101" s="82"/>
    </row>
    <row r="102" spans="1:11" hidden="1" x14ac:dyDescent="0.35">
      <c r="A102" s="82"/>
      <c r="B102" s="82"/>
      <c r="C102" s="82"/>
      <c r="D102" s="82"/>
      <c r="E102" s="82"/>
      <c r="F102" s="82"/>
      <c r="G102" s="82"/>
      <c r="H102" s="82"/>
      <c r="I102" s="82"/>
      <c r="J102" s="82"/>
      <c r="K102" s="82"/>
    </row>
    <row r="103" spans="1:11" hidden="1" x14ac:dyDescent="0.35">
      <c r="A103" s="82"/>
      <c r="B103" s="82"/>
      <c r="C103" s="82"/>
      <c r="D103" s="82"/>
      <c r="E103" s="82"/>
      <c r="F103" s="82"/>
      <c r="G103" s="82"/>
      <c r="H103" s="82"/>
      <c r="I103" s="82"/>
      <c r="J103" s="82"/>
      <c r="K103" s="82"/>
    </row>
    <row r="104" spans="1:11" hidden="1" x14ac:dyDescent="0.35">
      <c r="A104" s="82"/>
      <c r="B104" s="82"/>
      <c r="C104" s="82"/>
      <c r="D104" s="82"/>
      <c r="E104" s="82"/>
      <c r="F104" s="82"/>
      <c r="G104" s="82"/>
      <c r="H104" s="82"/>
      <c r="I104" s="82"/>
      <c r="J104" s="82"/>
      <c r="K104" s="82"/>
    </row>
    <row r="105" spans="1:11" hidden="1" x14ac:dyDescent="0.35">
      <c r="A105" s="82"/>
      <c r="B105" s="82"/>
      <c r="C105" s="82"/>
      <c r="D105" s="82"/>
      <c r="E105" s="82"/>
      <c r="F105" s="82"/>
      <c r="G105" s="82"/>
      <c r="H105" s="82"/>
      <c r="I105" s="82"/>
      <c r="J105" s="82"/>
      <c r="K105" s="82"/>
    </row>
    <row r="106" spans="1:11" hidden="1" x14ac:dyDescent="0.35">
      <c r="A106" s="82"/>
      <c r="B106" s="82"/>
      <c r="C106" s="82"/>
      <c r="D106" s="82"/>
      <c r="E106" s="82"/>
      <c r="F106" s="82"/>
      <c r="G106" s="82"/>
      <c r="H106" s="82"/>
      <c r="I106" s="82"/>
      <c r="J106" s="82"/>
      <c r="K106" s="82"/>
    </row>
    <row r="107" spans="1:11" hidden="1" x14ac:dyDescent="0.35">
      <c r="A107" s="82"/>
      <c r="B107" s="82"/>
      <c r="C107" s="82"/>
      <c r="D107" s="82"/>
      <c r="E107" s="82"/>
      <c r="F107" s="82"/>
      <c r="G107" s="82"/>
      <c r="H107" s="82"/>
      <c r="I107" s="82"/>
      <c r="J107" s="82"/>
      <c r="K107" s="82"/>
    </row>
    <row r="108" spans="1:11" hidden="1" x14ac:dyDescent="0.35">
      <c r="A108" s="82"/>
      <c r="B108" s="82"/>
      <c r="C108" s="82"/>
      <c r="D108" s="82"/>
      <c r="E108" s="82"/>
      <c r="F108" s="82"/>
      <c r="G108" s="82"/>
      <c r="H108" s="82"/>
      <c r="I108" s="82"/>
      <c r="J108" s="82"/>
      <c r="K108" s="82"/>
    </row>
    <row r="109" spans="1:11" hidden="1" x14ac:dyDescent="0.35">
      <c r="A109" s="82"/>
      <c r="B109" s="82"/>
      <c r="C109" s="82"/>
      <c r="D109" s="82"/>
      <c r="E109" s="82"/>
      <c r="F109" s="82"/>
      <c r="G109" s="82"/>
      <c r="H109" s="82"/>
      <c r="I109" s="82"/>
      <c r="J109" s="82"/>
      <c r="K109" s="82"/>
    </row>
    <row r="110" spans="1:11" hidden="1" x14ac:dyDescent="0.35">
      <c r="A110" s="82"/>
      <c r="B110" s="82"/>
      <c r="C110" s="82"/>
      <c r="D110" s="82"/>
      <c r="E110" s="82"/>
      <c r="F110" s="82"/>
      <c r="G110" s="82"/>
      <c r="H110" s="82"/>
      <c r="I110" s="82"/>
      <c r="J110" s="82"/>
      <c r="K110" s="82"/>
    </row>
    <row r="111" spans="1:11" hidden="1" x14ac:dyDescent="0.35">
      <c r="A111" s="82"/>
      <c r="B111" s="82"/>
      <c r="C111" s="82"/>
      <c r="D111" s="82"/>
      <c r="E111" s="82"/>
      <c r="F111" s="82"/>
      <c r="G111" s="82"/>
      <c r="H111" s="82"/>
      <c r="I111" s="82"/>
      <c r="J111" s="82"/>
      <c r="K111" s="82"/>
    </row>
    <row r="112" spans="1:11" hidden="1" x14ac:dyDescent="0.35">
      <c r="A112" s="82"/>
      <c r="B112" s="82"/>
      <c r="C112" s="82"/>
      <c r="D112" s="82"/>
      <c r="E112" s="82"/>
      <c r="F112" s="82"/>
      <c r="G112" s="82"/>
      <c r="H112" s="82"/>
      <c r="I112" s="82"/>
      <c r="J112" s="82"/>
      <c r="K112" s="82"/>
    </row>
    <row r="113" spans="1:11" hidden="1" x14ac:dyDescent="0.35">
      <c r="A113" s="82"/>
      <c r="B113" s="82"/>
      <c r="C113" s="82"/>
      <c r="D113" s="82"/>
      <c r="E113" s="82"/>
      <c r="F113" s="82"/>
      <c r="G113" s="82"/>
      <c r="H113" s="82"/>
      <c r="I113" s="82"/>
      <c r="J113" s="82"/>
      <c r="K113" s="82"/>
    </row>
    <row r="114" spans="1:11" hidden="1" x14ac:dyDescent="0.35">
      <c r="A114" s="82"/>
      <c r="B114" s="82"/>
      <c r="C114" s="82"/>
      <c r="D114" s="82"/>
      <c r="E114" s="82"/>
      <c r="F114" s="82"/>
      <c r="G114" s="82"/>
      <c r="H114" s="82"/>
      <c r="I114" s="82"/>
      <c r="J114" s="82"/>
      <c r="K114" s="82"/>
    </row>
    <row r="115" spans="1:11" hidden="1" x14ac:dyDescent="0.35">
      <c r="A115" s="82"/>
      <c r="B115" s="82"/>
      <c r="C115" s="82"/>
      <c r="D115" s="82"/>
      <c r="E115" s="82"/>
      <c r="F115" s="82"/>
      <c r="G115" s="82"/>
      <c r="H115" s="82"/>
      <c r="I115" s="82"/>
      <c r="J115" s="82"/>
      <c r="K115" s="82"/>
    </row>
    <row r="116" spans="1:11" hidden="1" x14ac:dyDescent="0.35">
      <c r="A116" s="82"/>
      <c r="B116" s="82"/>
      <c r="C116" s="82"/>
      <c r="D116" s="82"/>
      <c r="E116" s="82"/>
      <c r="F116" s="82"/>
      <c r="G116" s="82"/>
      <c r="H116" s="82"/>
      <c r="I116" s="82"/>
      <c r="J116" s="82"/>
      <c r="K116" s="82"/>
    </row>
    <row r="117" spans="1:11" hidden="1" x14ac:dyDescent="0.35">
      <c r="A117" s="82"/>
      <c r="B117" s="82"/>
      <c r="C117" s="82"/>
      <c r="D117" s="82"/>
      <c r="E117" s="82"/>
      <c r="F117" s="82"/>
      <c r="G117" s="82"/>
      <c r="H117" s="82"/>
      <c r="I117" s="82"/>
      <c r="J117" s="82"/>
      <c r="K117" s="82"/>
    </row>
    <row r="118" spans="1:11" hidden="1" x14ac:dyDescent="0.35">
      <c r="A118" s="82"/>
      <c r="B118" s="82"/>
      <c r="C118" s="82"/>
      <c r="D118" s="82"/>
      <c r="E118" s="82"/>
      <c r="F118" s="82"/>
      <c r="G118" s="82"/>
      <c r="H118" s="82"/>
      <c r="I118" s="82"/>
      <c r="J118" s="82"/>
      <c r="K118" s="82"/>
    </row>
    <row r="119" spans="1:11" hidden="1" x14ac:dyDescent="0.35">
      <c r="A119" s="82"/>
      <c r="B119" s="82"/>
      <c r="C119" s="82"/>
      <c r="D119" s="82"/>
      <c r="E119" s="82"/>
      <c r="F119" s="82"/>
      <c r="G119" s="82"/>
      <c r="H119" s="82"/>
      <c r="I119" s="82"/>
      <c r="J119" s="82"/>
      <c r="K119" s="82"/>
    </row>
    <row r="120" spans="1:11" hidden="1" x14ac:dyDescent="0.35">
      <c r="A120" s="82"/>
      <c r="B120" s="82"/>
      <c r="C120" s="82"/>
      <c r="D120" s="82"/>
      <c r="E120" s="82"/>
      <c r="F120" s="82"/>
      <c r="G120" s="82"/>
      <c r="H120" s="82"/>
      <c r="I120" s="82"/>
      <c r="J120" s="82"/>
      <c r="K120" s="82"/>
    </row>
    <row r="121" spans="1:11" hidden="1" x14ac:dyDescent="0.35">
      <c r="A121" s="82"/>
      <c r="B121" s="82"/>
      <c r="C121" s="82"/>
      <c r="D121" s="82"/>
      <c r="E121" s="82"/>
      <c r="F121" s="82"/>
      <c r="G121" s="82"/>
      <c r="H121" s="82"/>
      <c r="I121" s="82"/>
      <c r="J121" s="82"/>
      <c r="K121" s="82"/>
    </row>
    <row r="122" spans="1:11" hidden="1" x14ac:dyDescent="0.35">
      <c r="A122" s="82"/>
      <c r="B122" s="82"/>
      <c r="C122" s="82"/>
      <c r="D122" s="82"/>
      <c r="E122" s="82"/>
      <c r="F122" s="82"/>
      <c r="G122" s="82"/>
      <c r="H122" s="82"/>
      <c r="I122" s="82"/>
      <c r="J122" s="82"/>
      <c r="K122" s="82"/>
    </row>
    <row r="123" spans="1:11" hidden="1" x14ac:dyDescent="0.35">
      <c r="A123" s="82"/>
      <c r="B123" s="82"/>
      <c r="C123" s="82"/>
      <c r="D123" s="82"/>
      <c r="E123" s="82"/>
      <c r="F123" s="82"/>
      <c r="G123" s="82"/>
      <c r="H123" s="82"/>
      <c r="I123" s="82"/>
      <c r="J123" s="82"/>
      <c r="K123" s="82"/>
    </row>
    <row r="124" spans="1:11" hidden="1" x14ac:dyDescent="0.35">
      <c r="A124" s="82"/>
      <c r="B124" s="82"/>
      <c r="C124" s="82"/>
      <c r="D124" s="82"/>
      <c r="E124" s="82"/>
      <c r="F124" s="82"/>
      <c r="G124" s="82"/>
      <c r="H124" s="82"/>
      <c r="I124" s="82"/>
      <c r="J124" s="82"/>
      <c r="K124" s="82"/>
    </row>
    <row r="125" spans="1:11" hidden="1" x14ac:dyDescent="0.35">
      <c r="A125" s="82"/>
      <c r="B125" s="82"/>
      <c r="C125" s="82"/>
      <c r="D125" s="82"/>
      <c r="E125" s="82"/>
      <c r="F125" s="82"/>
      <c r="G125" s="82"/>
      <c r="H125" s="82"/>
      <c r="I125" s="82"/>
      <c r="J125" s="82"/>
      <c r="K125" s="82"/>
    </row>
    <row r="126" spans="1:11" hidden="1" x14ac:dyDescent="0.35">
      <c r="A126" s="82"/>
      <c r="B126" s="82"/>
      <c r="C126" s="82"/>
      <c r="D126" s="82"/>
      <c r="E126" s="82"/>
      <c r="F126" s="82"/>
      <c r="G126" s="82"/>
      <c r="H126" s="82"/>
      <c r="I126" s="82"/>
      <c r="J126" s="82"/>
      <c r="K126" s="82"/>
    </row>
    <row r="127" spans="1:11" hidden="1" x14ac:dyDescent="0.35">
      <c r="A127" s="82"/>
      <c r="B127" s="82"/>
      <c r="C127" s="82"/>
      <c r="D127" s="82"/>
      <c r="E127" s="82"/>
      <c r="F127" s="82"/>
      <c r="G127" s="82"/>
      <c r="H127" s="82"/>
      <c r="I127" s="82"/>
      <c r="J127" s="82"/>
      <c r="K127" s="82"/>
    </row>
    <row r="128" spans="1:11" hidden="1" x14ac:dyDescent="0.35">
      <c r="A128" s="82"/>
      <c r="B128" s="82"/>
      <c r="C128" s="82"/>
      <c r="D128" s="82"/>
      <c r="E128" s="82"/>
      <c r="F128" s="82"/>
      <c r="G128" s="82"/>
      <c r="H128" s="82"/>
      <c r="I128" s="82"/>
      <c r="J128" s="82"/>
      <c r="K128" s="82"/>
    </row>
    <row r="129" spans="1:11" hidden="1" x14ac:dyDescent="0.35">
      <c r="A129" s="82"/>
      <c r="B129" s="82"/>
      <c r="C129" s="82"/>
      <c r="D129" s="82"/>
      <c r="E129" s="82"/>
      <c r="F129" s="82"/>
      <c r="G129" s="82"/>
      <c r="H129" s="82"/>
      <c r="I129" s="82"/>
      <c r="J129" s="82"/>
      <c r="K129" s="82"/>
    </row>
    <row r="130" spans="1:11" hidden="1" x14ac:dyDescent="0.35">
      <c r="A130" s="82"/>
      <c r="B130" s="82"/>
      <c r="C130" s="82"/>
      <c r="D130" s="82"/>
      <c r="E130" s="82"/>
      <c r="F130" s="82"/>
      <c r="G130" s="82"/>
      <c r="H130" s="82"/>
      <c r="I130" s="82"/>
      <c r="J130" s="82"/>
      <c r="K130" s="82"/>
    </row>
    <row r="131" spans="1:11" hidden="1" x14ac:dyDescent="0.35">
      <c r="A131" s="82"/>
      <c r="B131" s="82"/>
      <c r="C131" s="82"/>
      <c r="D131" s="82"/>
      <c r="E131" s="82"/>
      <c r="F131" s="82"/>
      <c r="G131" s="82"/>
      <c r="H131" s="82"/>
      <c r="I131" s="82"/>
      <c r="J131" s="82"/>
      <c r="K131" s="82"/>
    </row>
    <row r="132" spans="1:11" hidden="1" x14ac:dyDescent="0.35">
      <c r="A132" s="82"/>
      <c r="B132" s="82"/>
      <c r="C132" s="82"/>
      <c r="D132" s="82"/>
      <c r="E132" s="82"/>
      <c r="F132" s="82"/>
      <c r="G132" s="82"/>
      <c r="H132" s="82"/>
      <c r="I132" s="82"/>
      <c r="J132" s="82"/>
      <c r="K132" s="82"/>
    </row>
    <row r="133" spans="1:11" hidden="1" x14ac:dyDescent="0.35">
      <c r="A133" s="82"/>
      <c r="B133" s="82"/>
      <c r="C133" s="82"/>
      <c r="D133" s="82"/>
      <c r="E133" s="82"/>
      <c r="F133" s="82"/>
      <c r="G133" s="82"/>
      <c r="H133" s="82"/>
      <c r="I133" s="82"/>
      <c r="J133" s="82"/>
      <c r="K133" s="82"/>
    </row>
    <row r="134" spans="1:11" hidden="1" x14ac:dyDescent="0.35">
      <c r="A134" s="82"/>
      <c r="B134" s="82"/>
      <c r="C134" s="82"/>
      <c r="D134" s="82"/>
      <c r="E134" s="82"/>
      <c r="F134" s="82"/>
      <c r="G134" s="82"/>
      <c r="H134" s="82"/>
      <c r="I134" s="82"/>
      <c r="J134" s="82"/>
      <c r="K134" s="82"/>
    </row>
    <row r="135" spans="1:11" hidden="1" x14ac:dyDescent="0.35">
      <c r="A135" s="82"/>
      <c r="B135" s="82"/>
      <c r="C135" s="82"/>
      <c r="D135" s="82"/>
      <c r="E135" s="82"/>
      <c r="F135" s="82"/>
      <c r="G135" s="82"/>
      <c r="H135" s="82"/>
      <c r="I135" s="82"/>
      <c r="J135" s="82"/>
      <c r="K135" s="82"/>
    </row>
    <row r="136" spans="1:11" hidden="1" x14ac:dyDescent="0.35">
      <c r="A136" s="82"/>
      <c r="B136" s="82"/>
      <c r="C136" s="82"/>
      <c r="D136" s="82"/>
      <c r="E136" s="82"/>
      <c r="F136" s="82"/>
      <c r="G136" s="82"/>
      <c r="H136" s="82"/>
      <c r="I136" s="82"/>
      <c r="J136" s="82"/>
      <c r="K136" s="82"/>
    </row>
    <row r="137" spans="1:11" hidden="1" x14ac:dyDescent="0.35">
      <c r="A137" s="82"/>
      <c r="B137" s="82"/>
      <c r="C137" s="82"/>
      <c r="D137" s="82"/>
      <c r="E137" s="82"/>
      <c r="F137" s="82"/>
      <c r="G137" s="82"/>
      <c r="H137" s="82"/>
      <c r="I137" s="82"/>
      <c r="J137" s="82"/>
      <c r="K137" s="82"/>
    </row>
    <row r="138" spans="1:11" hidden="1" x14ac:dyDescent="0.35">
      <c r="A138" s="82"/>
      <c r="B138" s="82"/>
      <c r="C138" s="82"/>
      <c r="D138" s="82"/>
      <c r="E138" s="82"/>
      <c r="F138" s="82"/>
      <c r="G138" s="82"/>
      <c r="H138" s="82"/>
      <c r="I138" s="82"/>
      <c r="J138" s="82"/>
      <c r="K138" s="82"/>
    </row>
    <row r="139" spans="1:11" hidden="1" x14ac:dyDescent="0.35">
      <c r="A139" s="82"/>
      <c r="B139" s="82"/>
      <c r="C139" s="82"/>
      <c r="D139" s="82"/>
      <c r="E139" s="82"/>
      <c r="F139" s="82"/>
      <c r="G139" s="82"/>
      <c r="H139" s="82"/>
      <c r="I139" s="82"/>
      <c r="J139" s="82"/>
      <c r="K139" s="82"/>
    </row>
    <row r="140" spans="1:11" hidden="1" x14ac:dyDescent="0.35">
      <c r="A140" s="82"/>
      <c r="B140" s="82"/>
      <c r="C140" s="82"/>
      <c r="D140" s="82"/>
      <c r="E140" s="82"/>
      <c r="F140" s="82"/>
      <c r="G140" s="82"/>
      <c r="H140" s="82"/>
      <c r="I140" s="82"/>
      <c r="J140" s="82"/>
      <c r="K140" s="82"/>
    </row>
    <row r="141" spans="1:11" hidden="1" x14ac:dyDescent="0.35">
      <c r="A141" s="82"/>
      <c r="B141" s="82"/>
      <c r="C141" s="82"/>
      <c r="D141" s="82"/>
      <c r="E141" s="82"/>
      <c r="F141" s="82"/>
      <c r="G141" s="82"/>
      <c r="H141" s="82"/>
      <c r="I141" s="82"/>
      <c r="J141" s="82"/>
      <c r="K141" s="82"/>
    </row>
    <row r="142" spans="1:11" hidden="1" x14ac:dyDescent="0.35">
      <c r="A142" s="82"/>
      <c r="B142" s="82"/>
      <c r="C142" s="82"/>
      <c r="D142" s="82"/>
      <c r="E142" s="82"/>
      <c r="F142" s="82"/>
      <c r="G142" s="82"/>
      <c r="H142" s="82"/>
      <c r="I142" s="82"/>
      <c r="J142" s="82"/>
      <c r="K142" s="82"/>
    </row>
    <row r="143" spans="1:11" hidden="1" x14ac:dyDescent="0.35">
      <c r="A143" s="82"/>
      <c r="B143" s="82"/>
      <c r="C143" s="82"/>
      <c r="D143" s="82"/>
      <c r="E143" s="82"/>
      <c r="F143" s="82"/>
      <c r="G143" s="82"/>
      <c r="H143" s="82"/>
      <c r="I143" s="82"/>
      <c r="J143" s="82"/>
      <c r="K143" s="82"/>
    </row>
    <row r="144" spans="1:11" hidden="1" x14ac:dyDescent="0.35">
      <c r="A144" s="82"/>
      <c r="B144" s="82"/>
      <c r="C144" s="82"/>
      <c r="D144" s="82"/>
      <c r="E144" s="82"/>
      <c r="F144" s="82"/>
      <c r="G144" s="82"/>
      <c r="H144" s="82"/>
      <c r="I144" s="82"/>
      <c r="J144" s="82"/>
      <c r="K144" s="82"/>
    </row>
    <row r="145" spans="1:11" hidden="1" x14ac:dyDescent="0.35">
      <c r="A145" s="82"/>
      <c r="B145" s="82"/>
      <c r="C145" s="82"/>
      <c r="D145" s="82"/>
      <c r="E145" s="82"/>
      <c r="F145" s="82"/>
      <c r="G145" s="82"/>
      <c r="H145" s="82"/>
      <c r="I145" s="82"/>
      <c r="J145" s="82"/>
      <c r="K145" s="82"/>
    </row>
    <row r="146" spans="1:11" hidden="1" x14ac:dyDescent="0.35">
      <c r="A146" s="82"/>
      <c r="B146" s="82"/>
      <c r="C146" s="82"/>
      <c r="D146" s="82"/>
      <c r="E146" s="82"/>
      <c r="F146" s="82"/>
      <c r="G146" s="82"/>
      <c r="H146" s="82"/>
      <c r="I146" s="82"/>
      <c r="J146" s="82"/>
      <c r="K146" s="82"/>
    </row>
    <row r="147" spans="1:11" hidden="1" x14ac:dyDescent="0.35">
      <c r="A147" s="82"/>
      <c r="B147" s="82"/>
      <c r="C147" s="82"/>
      <c r="D147" s="82"/>
      <c r="E147" s="82"/>
      <c r="F147" s="82"/>
      <c r="G147" s="82"/>
      <c r="H147" s="82"/>
      <c r="I147" s="82"/>
      <c r="J147" s="82"/>
      <c r="K147" s="82"/>
    </row>
    <row r="148" spans="1:11" hidden="1" x14ac:dyDescent="0.35">
      <c r="A148" s="82"/>
      <c r="B148" s="82"/>
      <c r="C148" s="82"/>
      <c r="D148" s="82"/>
      <c r="E148" s="82"/>
      <c r="F148" s="82"/>
      <c r="G148" s="82"/>
      <c r="H148" s="82"/>
      <c r="I148" s="82"/>
      <c r="J148" s="82"/>
      <c r="K148" s="82"/>
    </row>
    <row r="149" spans="1:11" hidden="1" x14ac:dyDescent="0.35">
      <c r="A149" s="82"/>
      <c r="B149" s="82"/>
      <c r="C149" s="82"/>
      <c r="D149" s="82"/>
      <c r="E149" s="82"/>
      <c r="F149" s="82"/>
      <c r="G149" s="82"/>
      <c r="H149" s="82"/>
      <c r="I149" s="82"/>
      <c r="J149" s="82"/>
      <c r="K149" s="82"/>
    </row>
    <row r="150" spans="1:11" hidden="1" x14ac:dyDescent="0.35">
      <c r="A150" s="82"/>
      <c r="B150" s="82"/>
      <c r="C150" s="82"/>
      <c r="D150" s="82"/>
      <c r="E150" s="82"/>
      <c r="F150" s="82"/>
      <c r="G150" s="82"/>
      <c r="H150" s="82"/>
      <c r="I150" s="82"/>
      <c r="J150" s="82"/>
      <c r="K150" s="82"/>
    </row>
    <row r="151" spans="1:11" hidden="1" x14ac:dyDescent="0.35">
      <c r="A151" s="82"/>
      <c r="B151" s="82"/>
      <c r="C151" s="82"/>
      <c r="D151" s="82"/>
      <c r="E151" s="82"/>
      <c r="F151" s="82"/>
      <c r="G151" s="82"/>
      <c r="H151" s="82"/>
      <c r="I151" s="82"/>
      <c r="J151" s="82"/>
      <c r="K151" s="82"/>
    </row>
    <row r="152" spans="1:11" hidden="1" x14ac:dyDescent="0.35">
      <c r="A152" s="82"/>
      <c r="B152" s="82"/>
      <c r="C152" s="82"/>
      <c r="D152" s="82"/>
      <c r="E152" s="82"/>
      <c r="F152" s="82"/>
      <c r="G152" s="82"/>
      <c r="H152" s="82"/>
      <c r="I152" s="82"/>
      <c r="J152" s="82"/>
      <c r="K152" s="82"/>
    </row>
    <row r="153" spans="1:11" hidden="1" x14ac:dyDescent="0.35">
      <c r="A153" s="82"/>
      <c r="B153" s="82"/>
      <c r="C153" s="82"/>
      <c r="D153" s="82"/>
      <c r="E153" s="82"/>
      <c r="F153" s="82"/>
      <c r="G153" s="82"/>
      <c r="H153" s="82"/>
      <c r="I153" s="82"/>
      <c r="J153" s="82"/>
      <c r="K153" s="82"/>
    </row>
    <row r="154" spans="1:11" hidden="1" x14ac:dyDescent="0.35">
      <c r="A154" s="82"/>
      <c r="B154" s="82"/>
      <c r="C154" s="82"/>
      <c r="D154" s="82"/>
      <c r="E154" s="82"/>
      <c r="F154" s="82"/>
      <c r="G154" s="82"/>
      <c r="H154" s="82"/>
      <c r="I154" s="82"/>
      <c r="J154" s="82"/>
      <c r="K154" s="82"/>
    </row>
    <row r="155" spans="1:11" hidden="1" x14ac:dyDescent="0.35">
      <c r="A155" s="82"/>
      <c r="B155" s="82"/>
      <c r="C155" s="82"/>
      <c r="D155" s="82"/>
      <c r="E155" s="82"/>
      <c r="F155" s="82"/>
      <c r="G155" s="82"/>
      <c r="H155" s="82"/>
      <c r="I155" s="82"/>
      <c r="J155" s="82"/>
      <c r="K155" s="82"/>
    </row>
    <row r="156" spans="1:11" hidden="1" x14ac:dyDescent="0.35">
      <c r="A156" s="82"/>
      <c r="B156" s="82"/>
      <c r="C156" s="82"/>
      <c r="D156" s="82"/>
      <c r="E156" s="82"/>
      <c r="F156" s="82"/>
      <c r="G156" s="82"/>
      <c r="H156" s="82"/>
      <c r="I156" s="82"/>
      <c r="J156" s="82"/>
      <c r="K156" s="82"/>
    </row>
    <row r="157" spans="1:11" hidden="1" x14ac:dyDescent="0.35">
      <c r="A157" s="82"/>
      <c r="B157" s="82"/>
      <c r="C157" s="82"/>
      <c r="D157" s="82"/>
      <c r="E157" s="82"/>
      <c r="F157" s="82"/>
      <c r="G157" s="82"/>
      <c r="H157" s="82"/>
      <c r="I157" s="82"/>
      <c r="J157" s="82"/>
      <c r="K157" s="82"/>
    </row>
    <row r="158" spans="1:11" hidden="1" x14ac:dyDescent="0.35">
      <c r="A158" s="82"/>
      <c r="B158" s="82"/>
      <c r="C158" s="82"/>
      <c r="D158" s="82"/>
      <c r="E158" s="82"/>
      <c r="F158" s="82"/>
      <c r="G158" s="82"/>
      <c r="H158" s="82"/>
      <c r="I158" s="82"/>
      <c r="J158" s="82"/>
      <c r="K158" s="82"/>
    </row>
    <row r="159" spans="1:11" hidden="1" x14ac:dyDescent="0.35">
      <c r="A159" s="82"/>
      <c r="B159" s="82"/>
      <c r="C159" s="82"/>
      <c r="D159" s="82"/>
      <c r="E159" s="82"/>
      <c r="F159" s="82"/>
      <c r="G159" s="82"/>
      <c r="H159" s="82"/>
      <c r="I159" s="82"/>
      <c r="J159" s="82"/>
      <c r="K159" s="82"/>
    </row>
    <row r="160" spans="1:11" hidden="1" x14ac:dyDescent="0.35">
      <c r="A160" s="82"/>
      <c r="B160" s="82"/>
      <c r="C160" s="82"/>
      <c r="D160" s="82"/>
      <c r="E160" s="82"/>
      <c r="F160" s="82"/>
      <c r="G160" s="82"/>
      <c r="H160" s="82"/>
      <c r="I160" s="82"/>
      <c r="J160" s="82"/>
      <c r="K160" s="82"/>
    </row>
    <row r="161" spans="1:11" hidden="1" x14ac:dyDescent="0.35">
      <c r="A161" s="82"/>
      <c r="B161" s="82"/>
      <c r="C161" s="82"/>
      <c r="D161" s="82"/>
      <c r="E161" s="82"/>
      <c r="F161" s="82"/>
      <c r="G161" s="82"/>
      <c r="H161" s="82"/>
      <c r="I161" s="82"/>
      <c r="J161" s="82"/>
      <c r="K161" s="82"/>
    </row>
    <row r="162" spans="1:11" hidden="1" x14ac:dyDescent="0.35">
      <c r="A162" s="82"/>
      <c r="B162" s="82"/>
      <c r="C162" s="82"/>
      <c r="D162" s="82"/>
      <c r="E162" s="82"/>
      <c r="F162" s="82"/>
      <c r="G162" s="82"/>
      <c r="H162" s="82"/>
      <c r="I162" s="82"/>
      <c r="J162" s="82"/>
      <c r="K162" s="82"/>
    </row>
    <row r="163" spans="1:11" hidden="1" x14ac:dyDescent="0.35">
      <c r="A163" s="82"/>
      <c r="B163" s="82"/>
      <c r="C163" s="82"/>
      <c r="D163" s="82"/>
      <c r="E163" s="82"/>
      <c r="F163" s="82"/>
      <c r="G163" s="82"/>
      <c r="H163" s="82"/>
      <c r="I163" s="82"/>
      <c r="J163" s="82"/>
      <c r="K163" s="82"/>
    </row>
    <row r="164" spans="1:11" hidden="1" x14ac:dyDescent="0.35">
      <c r="A164" s="82"/>
      <c r="B164" s="82"/>
      <c r="C164" s="82"/>
      <c r="D164" s="82"/>
      <c r="E164" s="82"/>
      <c r="F164" s="82"/>
      <c r="G164" s="82"/>
      <c r="H164" s="82"/>
      <c r="I164" s="82"/>
      <c r="J164" s="82"/>
      <c r="K164" s="82"/>
    </row>
    <row r="165" spans="1:11" hidden="1" x14ac:dyDescent="0.35">
      <c r="A165" s="82"/>
      <c r="B165" s="82"/>
      <c r="C165" s="82"/>
      <c r="D165" s="82"/>
      <c r="E165" s="82"/>
      <c r="F165" s="82"/>
      <c r="G165" s="82"/>
      <c r="H165" s="82"/>
      <c r="I165" s="82"/>
      <c r="J165" s="82"/>
      <c r="K165" s="82"/>
    </row>
    <row r="166" spans="1:11" hidden="1" x14ac:dyDescent="0.35">
      <c r="A166" s="82"/>
      <c r="B166" s="82"/>
      <c r="C166" s="82"/>
      <c r="D166" s="82"/>
      <c r="E166" s="82"/>
      <c r="F166" s="82"/>
      <c r="G166" s="82"/>
      <c r="H166" s="82"/>
      <c r="I166" s="82"/>
      <c r="J166" s="82"/>
      <c r="K166" s="82"/>
    </row>
    <row r="167" spans="1:11" hidden="1" x14ac:dyDescent="0.35">
      <c r="A167" s="82"/>
      <c r="B167" s="82"/>
      <c r="C167" s="82"/>
      <c r="D167" s="82"/>
      <c r="E167" s="82"/>
      <c r="F167" s="82"/>
      <c r="G167" s="82"/>
      <c r="H167" s="82"/>
      <c r="I167" s="82"/>
      <c r="J167" s="82"/>
      <c r="K167" s="82"/>
    </row>
    <row r="168" spans="1:11" hidden="1" x14ac:dyDescent="0.35">
      <c r="A168" s="82"/>
      <c r="B168" s="82"/>
      <c r="C168" s="82"/>
      <c r="D168" s="82"/>
      <c r="E168" s="82"/>
      <c r="F168" s="82"/>
      <c r="G168" s="82"/>
      <c r="H168" s="82"/>
      <c r="I168" s="82"/>
      <c r="J168" s="82"/>
      <c r="K168" s="82"/>
    </row>
    <row r="169" spans="1:11" hidden="1" x14ac:dyDescent="0.35">
      <c r="A169" s="82"/>
      <c r="B169" s="82"/>
      <c r="C169" s="82"/>
      <c r="D169" s="82"/>
      <c r="E169" s="82"/>
      <c r="F169" s="82"/>
      <c r="G169" s="82"/>
      <c r="H169" s="82"/>
      <c r="I169" s="82"/>
      <c r="J169" s="82"/>
      <c r="K169" s="82"/>
    </row>
    <row r="170" spans="1:11" hidden="1" x14ac:dyDescent="0.35">
      <c r="A170" s="82"/>
      <c r="B170" s="82"/>
      <c r="C170" s="82"/>
      <c r="D170" s="82"/>
      <c r="E170" s="82"/>
      <c r="F170" s="82"/>
      <c r="G170" s="82"/>
      <c r="H170" s="82"/>
      <c r="I170" s="82"/>
      <c r="J170" s="82"/>
      <c r="K170" s="82"/>
    </row>
    <row r="171" spans="1:11" hidden="1" x14ac:dyDescent="0.35">
      <c r="A171" s="82"/>
      <c r="B171" s="82"/>
      <c r="C171" s="82"/>
      <c r="D171" s="82"/>
      <c r="E171" s="82"/>
      <c r="F171" s="82"/>
      <c r="G171" s="82"/>
      <c r="H171" s="82"/>
      <c r="I171" s="82"/>
      <c r="J171" s="82"/>
      <c r="K171" s="82"/>
    </row>
    <row r="172" spans="1:11" hidden="1" x14ac:dyDescent="0.35">
      <c r="A172" s="82"/>
      <c r="B172" s="82"/>
      <c r="C172" s="82"/>
      <c r="D172" s="82"/>
      <c r="E172" s="82"/>
      <c r="F172" s="82"/>
      <c r="G172" s="82"/>
      <c r="H172" s="82"/>
      <c r="I172" s="82"/>
      <c r="J172" s="82"/>
      <c r="K172" s="82"/>
    </row>
    <row r="173" spans="1:11" hidden="1" x14ac:dyDescent="0.35">
      <c r="A173" s="82"/>
      <c r="B173" s="82"/>
      <c r="C173" s="82"/>
      <c r="D173" s="82"/>
      <c r="E173" s="82"/>
      <c r="F173" s="82"/>
      <c r="G173" s="82"/>
      <c r="H173" s="82"/>
      <c r="I173" s="82"/>
      <c r="J173" s="82"/>
      <c r="K173" s="82"/>
    </row>
    <row r="174" spans="1:11" hidden="1" x14ac:dyDescent="0.35">
      <c r="A174" s="82"/>
      <c r="B174" s="82"/>
      <c r="C174" s="82"/>
      <c r="D174" s="82"/>
      <c r="E174" s="82"/>
      <c r="F174" s="82"/>
      <c r="G174" s="82"/>
      <c r="H174" s="82"/>
      <c r="I174" s="82"/>
      <c r="J174" s="82"/>
      <c r="K174" s="82"/>
    </row>
    <row r="175" spans="1:11" hidden="1" x14ac:dyDescent="0.35">
      <c r="A175" s="82"/>
      <c r="B175" s="82"/>
      <c r="C175" s="82"/>
      <c r="D175" s="82"/>
      <c r="E175" s="82"/>
      <c r="F175" s="82"/>
      <c r="G175" s="82"/>
      <c r="H175" s="82"/>
      <c r="I175" s="82"/>
      <c r="J175" s="82"/>
      <c r="K175" s="82"/>
    </row>
    <row r="176" spans="1:11" hidden="1" x14ac:dyDescent="0.35">
      <c r="A176" s="82"/>
      <c r="B176" s="82"/>
      <c r="C176" s="82"/>
      <c r="D176" s="82"/>
      <c r="E176" s="82"/>
      <c r="F176" s="82"/>
      <c r="G176" s="82"/>
      <c r="H176" s="82"/>
      <c r="I176" s="82"/>
      <c r="J176" s="82"/>
      <c r="K176" s="82"/>
    </row>
    <row r="177" spans="1:11" hidden="1" x14ac:dyDescent="0.35">
      <c r="A177" s="82"/>
      <c r="B177" s="82"/>
      <c r="C177" s="82"/>
      <c r="D177" s="82"/>
      <c r="E177" s="82"/>
      <c r="F177" s="82"/>
      <c r="G177" s="82"/>
      <c r="H177" s="82"/>
      <c r="I177" s="82"/>
      <c r="J177" s="82"/>
      <c r="K177" s="82"/>
    </row>
    <row r="178" spans="1:11" hidden="1" x14ac:dyDescent="0.35">
      <c r="A178" s="82"/>
      <c r="B178" s="82"/>
      <c r="C178" s="82"/>
      <c r="D178" s="82"/>
      <c r="E178" s="82"/>
      <c r="F178" s="82"/>
      <c r="G178" s="82"/>
      <c r="H178" s="82"/>
      <c r="I178" s="82"/>
      <c r="J178" s="82"/>
      <c r="K178" s="82"/>
    </row>
    <row r="179" spans="1:11" hidden="1" x14ac:dyDescent="0.35">
      <c r="A179" s="82"/>
      <c r="B179" s="82"/>
      <c r="C179" s="82"/>
      <c r="D179" s="82"/>
      <c r="E179" s="82"/>
      <c r="F179" s="82"/>
      <c r="G179" s="82"/>
      <c r="H179" s="82"/>
      <c r="I179" s="82"/>
      <c r="J179" s="82"/>
      <c r="K179" s="82"/>
    </row>
    <row r="180" spans="1:11" hidden="1" x14ac:dyDescent="0.35">
      <c r="A180" s="82"/>
      <c r="B180" s="82"/>
      <c r="C180" s="82"/>
      <c r="D180" s="82"/>
      <c r="E180" s="82"/>
      <c r="F180" s="82"/>
      <c r="G180" s="82"/>
      <c r="H180" s="82"/>
      <c r="I180" s="82"/>
      <c r="J180" s="82"/>
      <c r="K180" s="82"/>
    </row>
    <row r="181" spans="1:11" hidden="1" x14ac:dyDescent="0.35">
      <c r="A181" s="82"/>
      <c r="B181" s="82"/>
      <c r="C181" s="82"/>
      <c r="D181" s="82"/>
      <c r="E181" s="82"/>
      <c r="F181" s="82"/>
      <c r="G181" s="82"/>
      <c r="H181" s="82"/>
      <c r="I181" s="82"/>
      <c r="J181" s="82"/>
      <c r="K181" s="82"/>
    </row>
    <row r="182" spans="1:11" hidden="1" x14ac:dyDescent="0.35">
      <c r="A182" s="82"/>
      <c r="B182" s="82"/>
      <c r="C182" s="82"/>
      <c r="D182" s="82"/>
      <c r="E182" s="82"/>
      <c r="F182" s="82"/>
      <c r="G182" s="82"/>
      <c r="H182" s="82"/>
      <c r="I182" s="82"/>
      <c r="J182" s="82"/>
      <c r="K182" s="82"/>
    </row>
    <row r="183" spans="1:11" hidden="1" x14ac:dyDescent="0.35">
      <c r="A183" s="82"/>
      <c r="B183" s="82"/>
      <c r="C183" s="82"/>
      <c r="D183" s="82"/>
      <c r="E183" s="82"/>
      <c r="F183" s="82"/>
      <c r="G183" s="82"/>
      <c r="H183" s="82"/>
      <c r="I183" s="82"/>
      <c r="J183" s="82"/>
      <c r="K183" s="82"/>
    </row>
    <row r="184" spans="1:11" hidden="1" x14ac:dyDescent="0.35">
      <c r="A184" s="82"/>
      <c r="B184" s="82"/>
      <c r="C184" s="82"/>
      <c r="D184" s="82"/>
      <c r="E184" s="82"/>
      <c r="F184" s="82"/>
      <c r="G184" s="82"/>
      <c r="H184" s="82"/>
      <c r="I184" s="82"/>
      <c r="J184" s="82"/>
      <c r="K184" s="82"/>
    </row>
    <row r="185" spans="1:11" hidden="1" x14ac:dyDescent="0.35">
      <c r="A185" s="82"/>
      <c r="B185" s="82"/>
      <c r="C185" s="82"/>
      <c r="D185" s="82"/>
      <c r="E185" s="82"/>
      <c r="F185" s="82"/>
      <c r="G185" s="82"/>
      <c r="H185" s="82"/>
      <c r="I185" s="82"/>
      <c r="J185" s="82"/>
      <c r="K185" s="82"/>
    </row>
    <row r="186" spans="1:11" hidden="1" x14ac:dyDescent="0.35">
      <c r="A186" s="82"/>
      <c r="B186" s="82"/>
      <c r="C186" s="82"/>
      <c r="D186" s="82"/>
      <c r="E186" s="82"/>
      <c r="F186" s="82"/>
      <c r="G186" s="82"/>
      <c r="H186" s="82"/>
      <c r="I186" s="82"/>
      <c r="J186" s="82"/>
      <c r="K186" s="82"/>
    </row>
    <row r="187" spans="1:11" hidden="1" x14ac:dyDescent="0.35">
      <c r="A187" s="82"/>
      <c r="B187" s="82"/>
      <c r="C187" s="82"/>
      <c r="D187" s="82"/>
      <c r="E187" s="82"/>
      <c r="F187" s="82"/>
      <c r="G187" s="82"/>
      <c r="H187" s="82"/>
      <c r="I187" s="82"/>
      <c r="J187" s="82"/>
      <c r="K187" s="82"/>
    </row>
    <row r="188" spans="1:11" hidden="1" x14ac:dyDescent="0.35">
      <c r="A188" s="82"/>
      <c r="B188" s="82"/>
      <c r="C188" s="82"/>
      <c r="D188" s="82"/>
      <c r="E188" s="82"/>
      <c r="F188" s="82"/>
      <c r="G188" s="82"/>
      <c r="H188" s="82"/>
      <c r="I188" s="82"/>
      <c r="J188" s="82"/>
      <c r="K188" s="82"/>
    </row>
    <row r="189" spans="1:11" hidden="1" x14ac:dyDescent="0.35">
      <c r="A189" s="82"/>
      <c r="B189" s="82"/>
      <c r="C189" s="82"/>
      <c r="D189" s="82"/>
      <c r="E189" s="82"/>
      <c r="F189" s="82"/>
      <c r="G189" s="82"/>
      <c r="H189" s="82"/>
      <c r="I189" s="82"/>
      <c r="J189" s="82"/>
      <c r="K189" s="82"/>
    </row>
    <row r="190" spans="1:11" hidden="1" x14ac:dyDescent="0.35">
      <c r="A190" s="82"/>
      <c r="B190" s="82"/>
      <c r="C190" s="82"/>
      <c r="D190" s="82"/>
      <c r="E190" s="82"/>
      <c r="F190" s="82"/>
      <c r="G190" s="82"/>
      <c r="H190" s="82"/>
      <c r="I190" s="82"/>
      <c r="J190" s="82"/>
      <c r="K190" s="82"/>
    </row>
    <row r="191" spans="1:11" hidden="1" x14ac:dyDescent="0.35">
      <c r="A191" s="82"/>
      <c r="B191" s="82"/>
      <c r="C191" s="82"/>
      <c r="D191" s="82"/>
      <c r="E191" s="82"/>
      <c r="F191" s="82"/>
      <c r="G191" s="82"/>
      <c r="H191" s="82"/>
      <c r="I191" s="82"/>
      <c r="J191" s="82"/>
      <c r="K191" s="82"/>
    </row>
    <row r="192" spans="1:11" hidden="1" x14ac:dyDescent="0.35">
      <c r="A192" s="82"/>
      <c r="B192" s="82"/>
      <c r="C192" s="82"/>
      <c r="D192" s="82"/>
      <c r="E192" s="82"/>
      <c r="F192" s="82"/>
      <c r="G192" s="82"/>
      <c r="H192" s="82"/>
      <c r="I192" s="82"/>
      <c r="J192" s="82"/>
      <c r="K192" s="82"/>
    </row>
    <row r="193" spans="1:11" hidden="1" x14ac:dyDescent="0.35">
      <c r="A193" s="82"/>
      <c r="B193" s="82"/>
      <c r="C193" s="82"/>
      <c r="D193" s="82"/>
      <c r="E193" s="82"/>
      <c r="F193" s="82"/>
      <c r="G193" s="82"/>
      <c r="H193" s="82"/>
      <c r="I193" s="82"/>
      <c r="J193" s="82"/>
      <c r="K193" s="82"/>
    </row>
    <row r="194" spans="1:11" hidden="1" x14ac:dyDescent="0.35">
      <c r="A194" s="82"/>
      <c r="B194" s="82"/>
      <c r="C194" s="82"/>
      <c r="D194" s="82"/>
      <c r="E194" s="82"/>
      <c r="F194" s="82"/>
      <c r="G194" s="82"/>
      <c r="H194" s="82"/>
      <c r="I194" s="82"/>
      <c r="J194" s="82"/>
      <c r="K194" s="82"/>
    </row>
    <row r="195" spans="1:11" hidden="1" x14ac:dyDescent="0.35">
      <c r="A195" s="82"/>
      <c r="B195" s="82"/>
      <c r="C195" s="82"/>
      <c r="D195" s="82"/>
      <c r="E195" s="82"/>
      <c r="F195" s="82"/>
      <c r="G195" s="82"/>
      <c r="H195" s="82"/>
      <c r="I195" s="82"/>
      <c r="J195" s="82"/>
      <c r="K195" s="82"/>
    </row>
    <row r="196" spans="1:11" hidden="1" x14ac:dyDescent="0.35">
      <c r="A196" s="82"/>
      <c r="B196" s="82"/>
      <c r="C196" s="82"/>
      <c r="D196" s="82"/>
      <c r="E196" s="82"/>
      <c r="F196" s="82"/>
      <c r="G196" s="82"/>
      <c r="H196" s="82"/>
      <c r="I196" s="82"/>
      <c r="J196" s="82"/>
      <c r="K196" s="82"/>
    </row>
    <row r="197" spans="1:11" hidden="1" x14ac:dyDescent="0.35">
      <c r="A197" s="82"/>
      <c r="B197" s="82"/>
      <c r="C197" s="82"/>
      <c r="D197" s="82"/>
      <c r="E197" s="82"/>
      <c r="F197" s="82"/>
      <c r="G197" s="82"/>
      <c r="H197" s="82"/>
      <c r="I197" s="82"/>
      <c r="J197" s="82"/>
      <c r="K197" s="82"/>
    </row>
    <row r="198" spans="1:11" hidden="1" x14ac:dyDescent="0.35">
      <c r="A198" s="82"/>
      <c r="B198" s="82"/>
      <c r="C198" s="82"/>
      <c r="D198" s="82"/>
      <c r="E198" s="82"/>
      <c r="F198" s="82"/>
      <c r="G198" s="82"/>
      <c r="H198" s="82"/>
      <c r="I198" s="82"/>
      <c r="J198" s="82"/>
      <c r="K198" s="82"/>
    </row>
    <row r="199" spans="1:11" hidden="1" x14ac:dyDescent="0.35">
      <c r="A199" s="82"/>
      <c r="B199" s="82"/>
      <c r="C199" s="82"/>
      <c r="D199" s="82"/>
      <c r="E199" s="82"/>
      <c r="F199" s="82"/>
      <c r="G199" s="82"/>
      <c r="H199" s="82"/>
      <c r="I199" s="82"/>
      <c r="J199" s="82"/>
      <c r="K199" s="82"/>
    </row>
    <row r="200" spans="1:11" hidden="1" x14ac:dyDescent="0.35">
      <c r="A200" s="82"/>
      <c r="B200" s="82"/>
      <c r="C200" s="82"/>
      <c r="D200" s="82"/>
      <c r="E200" s="82"/>
      <c r="F200" s="82"/>
      <c r="G200" s="82"/>
      <c r="H200" s="82"/>
      <c r="I200" s="82"/>
      <c r="J200" s="82"/>
      <c r="K200" s="82"/>
    </row>
    <row r="201" spans="1:11" hidden="1" x14ac:dyDescent="0.35">
      <c r="A201" s="82"/>
      <c r="B201" s="82"/>
      <c r="C201" s="82"/>
      <c r="D201" s="82"/>
      <c r="E201" s="82"/>
      <c r="F201" s="82"/>
      <c r="G201" s="82"/>
      <c r="H201" s="82"/>
      <c r="I201" s="82"/>
      <c r="J201" s="82"/>
      <c r="K201" s="82"/>
    </row>
    <row r="202" spans="1:11" hidden="1" x14ac:dyDescent="0.35">
      <c r="A202" s="82"/>
      <c r="B202" s="82"/>
      <c r="C202" s="82"/>
      <c r="D202" s="82"/>
      <c r="E202" s="82"/>
      <c r="F202" s="82"/>
      <c r="G202" s="82"/>
      <c r="H202" s="82"/>
      <c r="I202" s="82"/>
      <c r="J202" s="82"/>
      <c r="K202" s="82"/>
    </row>
    <row r="203" spans="1:11" hidden="1" x14ac:dyDescent="0.35">
      <c r="A203" s="82"/>
      <c r="B203" s="82"/>
      <c r="C203" s="82"/>
      <c r="D203" s="82"/>
      <c r="E203" s="82"/>
      <c r="F203" s="82"/>
      <c r="G203" s="82"/>
      <c r="H203" s="82"/>
      <c r="I203" s="82"/>
      <c r="J203" s="82"/>
      <c r="K203" s="82"/>
    </row>
    <row r="204" spans="1:11" hidden="1" x14ac:dyDescent="0.35">
      <c r="A204" s="82"/>
      <c r="B204" s="82"/>
      <c r="C204" s="82"/>
      <c r="D204" s="82"/>
      <c r="E204" s="82"/>
      <c r="F204" s="82"/>
      <c r="G204" s="82"/>
      <c r="H204" s="82"/>
      <c r="I204" s="82"/>
      <c r="J204" s="82"/>
      <c r="K204" s="82"/>
    </row>
    <row r="205" spans="1:11" hidden="1" x14ac:dyDescent="0.35">
      <c r="A205" s="82"/>
      <c r="B205" s="82"/>
      <c r="C205" s="82"/>
      <c r="D205" s="82"/>
      <c r="E205" s="82"/>
      <c r="F205" s="82"/>
      <c r="G205" s="82"/>
      <c r="H205" s="82"/>
      <c r="I205" s="82"/>
      <c r="J205" s="82"/>
      <c r="K205" s="82"/>
    </row>
    <row r="206" spans="1:11" hidden="1" x14ac:dyDescent="0.35">
      <c r="A206" s="82"/>
      <c r="B206" s="82"/>
      <c r="C206" s="82"/>
      <c r="D206" s="82"/>
      <c r="E206" s="82"/>
      <c r="F206" s="82"/>
      <c r="G206" s="82"/>
      <c r="H206" s="82"/>
      <c r="I206" s="82"/>
      <c r="J206" s="82"/>
      <c r="K206" s="82"/>
    </row>
    <row r="207" spans="1:11" hidden="1" x14ac:dyDescent="0.35">
      <c r="A207" s="82"/>
      <c r="B207" s="82"/>
      <c r="C207" s="82"/>
      <c r="D207" s="82"/>
      <c r="E207" s="82"/>
      <c r="F207" s="82"/>
      <c r="G207" s="82"/>
      <c r="H207" s="82"/>
      <c r="I207" s="82"/>
      <c r="J207" s="82"/>
      <c r="K207" s="82"/>
    </row>
    <row r="208" spans="1:11" hidden="1" x14ac:dyDescent="0.35">
      <c r="A208" s="82"/>
      <c r="B208" s="82"/>
      <c r="C208" s="82"/>
      <c r="D208" s="82"/>
      <c r="E208" s="82"/>
      <c r="F208" s="82"/>
      <c r="G208" s="82"/>
      <c r="H208" s="82"/>
      <c r="I208" s="82"/>
      <c r="J208" s="82"/>
      <c r="K208" s="82"/>
    </row>
    <row r="209" spans="1:11" hidden="1" x14ac:dyDescent="0.35">
      <c r="A209" s="82"/>
      <c r="B209" s="82"/>
      <c r="C209" s="82"/>
      <c r="D209" s="82"/>
      <c r="E209" s="82"/>
      <c r="F209" s="82"/>
      <c r="G209" s="82"/>
      <c r="H209" s="82"/>
      <c r="I209" s="82"/>
      <c r="J209" s="82"/>
      <c r="K209" s="82"/>
    </row>
    <row r="210" spans="1:11" hidden="1" x14ac:dyDescent="0.35">
      <c r="A210" s="82"/>
      <c r="B210" s="82"/>
      <c r="C210" s="82"/>
      <c r="D210" s="82"/>
      <c r="E210" s="82"/>
      <c r="F210" s="82"/>
      <c r="G210" s="82"/>
      <c r="H210" s="82"/>
      <c r="I210" s="82"/>
      <c r="J210" s="82"/>
      <c r="K210" s="82"/>
    </row>
    <row r="211" spans="1:11" hidden="1" x14ac:dyDescent="0.35">
      <c r="A211" s="82"/>
      <c r="B211" s="82"/>
      <c r="C211" s="82"/>
      <c r="D211" s="82"/>
      <c r="E211" s="82"/>
      <c r="F211" s="82"/>
      <c r="G211" s="82"/>
      <c r="H211" s="82"/>
      <c r="I211" s="82"/>
      <c r="J211" s="82"/>
      <c r="K211" s="82"/>
    </row>
    <row r="212" spans="1:11" hidden="1" x14ac:dyDescent="0.35">
      <c r="A212" s="82"/>
      <c r="B212" s="82"/>
      <c r="C212" s="82"/>
      <c r="D212" s="82"/>
      <c r="E212" s="82"/>
      <c r="F212" s="82"/>
      <c r="G212" s="82"/>
      <c r="H212" s="82"/>
      <c r="I212" s="82"/>
      <c r="J212" s="82"/>
      <c r="K212" s="82"/>
    </row>
    <row r="213" spans="1:11" hidden="1" x14ac:dyDescent="0.35">
      <c r="A213" s="82"/>
      <c r="B213" s="82"/>
      <c r="C213" s="82"/>
      <c r="D213" s="82"/>
      <c r="E213" s="82"/>
      <c r="F213" s="82"/>
      <c r="G213" s="82"/>
      <c r="H213" s="82"/>
      <c r="I213" s="82"/>
      <c r="J213" s="82"/>
      <c r="K213" s="82"/>
    </row>
    <row r="214" spans="1:11" hidden="1" x14ac:dyDescent="0.35">
      <c r="A214" s="82"/>
      <c r="B214" s="82"/>
      <c r="C214" s="82"/>
      <c r="D214" s="82"/>
      <c r="E214" s="82"/>
      <c r="F214" s="82"/>
      <c r="G214" s="82"/>
      <c r="H214" s="82"/>
      <c r="I214" s="82"/>
      <c r="J214" s="82"/>
      <c r="K214" s="82"/>
    </row>
    <row r="215" spans="1:11" hidden="1" x14ac:dyDescent="0.35">
      <c r="A215" s="82"/>
      <c r="B215" s="82"/>
      <c r="C215" s="82"/>
      <c r="D215" s="82"/>
      <c r="E215" s="82"/>
      <c r="F215" s="82"/>
      <c r="G215" s="82"/>
      <c r="H215" s="82"/>
      <c r="I215" s="82"/>
      <c r="J215" s="82"/>
      <c r="K215" s="82"/>
    </row>
    <row r="216" spans="1:11" hidden="1" x14ac:dyDescent="0.35">
      <c r="A216" s="82"/>
      <c r="B216" s="82"/>
      <c r="C216" s="82"/>
      <c r="D216" s="82"/>
      <c r="E216" s="82"/>
      <c r="F216" s="82"/>
      <c r="G216" s="82"/>
      <c r="H216" s="82"/>
      <c r="I216" s="82"/>
      <c r="J216" s="82"/>
      <c r="K216" s="82"/>
    </row>
    <row r="217" spans="1:11" hidden="1" x14ac:dyDescent="0.35">
      <c r="A217" s="82"/>
      <c r="B217" s="82"/>
      <c r="C217" s="82"/>
      <c r="D217" s="82"/>
      <c r="E217" s="82"/>
      <c r="F217" s="82"/>
      <c r="G217" s="82"/>
      <c r="H217" s="82"/>
      <c r="I217" s="82"/>
      <c r="J217" s="82"/>
      <c r="K217" s="82"/>
    </row>
    <row r="218" spans="1:11" hidden="1" x14ac:dyDescent="0.35">
      <c r="A218" s="82"/>
      <c r="B218" s="82"/>
      <c r="C218" s="82"/>
      <c r="D218" s="82"/>
      <c r="E218" s="82"/>
      <c r="F218" s="82"/>
      <c r="G218" s="82"/>
      <c r="H218" s="82"/>
      <c r="I218" s="82"/>
      <c r="J218" s="82"/>
      <c r="K218" s="82"/>
    </row>
    <row r="219" spans="1:11" hidden="1" x14ac:dyDescent="0.35">
      <c r="A219" s="82"/>
      <c r="B219" s="82"/>
      <c r="C219" s="82"/>
      <c r="D219" s="82"/>
      <c r="E219" s="82"/>
      <c r="F219" s="82"/>
      <c r="G219" s="82"/>
      <c r="H219" s="82"/>
      <c r="I219" s="82"/>
      <c r="J219" s="82"/>
      <c r="K219" s="82"/>
    </row>
    <row r="220" spans="1:11" hidden="1" x14ac:dyDescent="0.35">
      <c r="A220" s="82"/>
      <c r="B220" s="82"/>
      <c r="C220" s="82"/>
      <c r="D220" s="82"/>
      <c r="E220" s="82"/>
      <c r="F220" s="82"/>
      <c r="G220" s="82"/>
      <c r="H220" s="82"/>
      <c r="I220" s="82"/>
      <c r="J220" s="82"/>
      <c r="K220" s="82"/>
    </row>
    <row r="221" spans="1:11" hidden="1" x14ac:dyDescent="0.35">
      <c r="A221" s="82"/>
      <c r="B221" s="82"/>
      <c r="C221" s="82"/>
      <c r="D221" s="82"/>
      <c r="E221" s="82"/>
      <c r="F221" s="82"/>
      <c r="G221" s="82"/>
      <c r="H221" s="82"/>
      <c r="I221" s="82"/>
      <c r="J221" s="82"/>
      <c r="K221" s="82"/>
    </row>
    <row r="222" spans="1:11" hidden="1" x14ac:dyDescent="0.35">
      <c r="A222" s="82"/>
      <c r="B222" s="82"/>
      <c r="C222" s="82"/>
      <c r="D222" s="82"/>
      <c r="E222" s="82"/>
      <c r="F222" s="82"/>
      <c r="G222" s="82"/>
      <c r="H222" s="82"/>
      <c r="I222" s="82"/>
      <c r="J222" s="82"/>
      <c r="K222" s="82"/>
    </row>
    <row r="223" spans="1:11" hidden="1" x14ac:dyDescent="0.35">
      <c r="A223" s="82"/>
      <c r="B223" s="82"/>
      <c r="C223" s="82"/>
      <c r="D223" s="82"/>
      <c r="E223" s="82"/>
      <c r="F223" s="82"/>
      <c r="G223" s="82"/>
      <c r="H223" s="82"/>
      <c r="I223" s="82"/>
      <c r="J223" s="82"/>
      <c r="K223" s="82"/>
    </row>
    <row r="224" spans="1:11" hidden="1" x14ac:dyDescent="0.35">
      <c r="A224" s="82"/>
      <c r="B224" s="82"/>
      <c r="C224" s="82"/>
      <c r="D224" s="82"/>
      <c r="E224" s="82"/>
      <c r="F224" s="82"/>
      <c r="G224" s="82"/>
      <c r="H224" s="82"/>
      <c r="I224" s="82"/>
      <c r="J224" s="82"/>
      <c r="K224" s="82"/>
    </row>
    <row r="225" spans="1:11" hidden="1" x14ac:dyDescent="0.35">
      <c r="A225" s="82"/>
      <c r="B225" s="82"/>
      <c r="C225" s="82"/>
      <c r="D225" s="82"/>
      <c r="E225" s="82"/>
      <c r="F225" s="82"/>
      <c r="G225" s="82"/>
      <c r="H225" s="82"/>
      <c r="I225" s="82"/>
      <c r="J225" s="82"/>
      <c r="K225" s="82"/>
    </row>
    <row r="226" spans="1:11" hidden="1" x14ac:dyDescent="0.35">
      <c r="A226" s="82"/>
      <c r="B226" s="82"/>
      <c r="C226" s="82"/>
      <c r="D226" s="82"/>
      <c r="E226" s="82"/>
      <c r="F226" s="82"/>
      <c r="G226" s="82"/>
      <c r="H226" s="82"/>
      <c r="I226" s="82"/>
      <c r="J226" s="82"/>
      <c r="K226" s="82"/>
    </row>
    <row r="227" spans="1:11" hidden="1" x14ac:dyDescent="0.35">
      <c r="A227" s="82"/>
      <c r="B227" s="82"/>
      <c r="C227" s="82"/>
      <c r="D227" s="82"/>
      <c r="E227" s="82"/>
      <c r="F227" s="82"/>
      <c r="G227" s="82"/>
      <c r="H227" s="82"/>
      <c r="I227" s="82"/>
      <c r="J227" s="82"/>
      <c r="K227" s="82"/>
    </row>
    <row r="228" spans="1:11" hidden="1" x14ac:dyDescent="0.35">
      <c r="A228" s="82"/>
      <c r="B228" s="82"/>
      <c r="C228" s="82"/>
      <c r="D228" s="82"/>
      <c r="E228" s="82"/>
      <c r="F228" s="82"/>
      <c r="G228" s="82"/>
      <c r="H228" s="82"/>
      <c r="I228" s="82"/>
      <c r="J228" s="82"/>
      <c r="K228" s="82"/>
    </row>
    <row r="229" spans="1:11" hidden="1" x14ac:dyDescent="0.35">
      <c r="A229" s="82"/>
      <c r="B229" s="82"/>
      <c r="C229" s="82"/>
      <c r="D229" s="82"/>
      <c r="E229" s="82"/>
      <c r="F229" s="82"/>
      <c r="G229" s="82"/>
      <c r="H229" s="82"/>
      <c r="I229" s="82"/>
      <c r="J229" s="82"/>
      <c r="K229" s="82"/>
    </row>
    <row r="230" spans="1:11" hidden="1" x14ac:dyDescent="0.35">
      <c r="A230" s="82"/>
      <c r="B230" s="82"/>
      <c r="C230" s="82"/>
      <c r="D230" s="82"/>
      <c r="E230" s="82"/>
      <c r="F230" s="82"/>
      <c r="G230" s="82"/>
      <c r="H230" s="82"/>
      <c r="I230" s="82"/>
      <c r="J230" s="82"/>
      <c r="K230" s="82"/>
    </row>
    <row r="231" spans="1:11" hidden="1" x14ac:dyDescent="0.35">
      <c r="A231" s="82"/>
      <c r="B231" s="82"/>
      <c r="C231" s="82"/>
      <c r="D231" s="82"/>
      <c r="E231" s="82"/>
      <c r="F231" s="82"/>
      <c r="G231" s="82"/>
      <c r="H231" s="82"/>
      <c r="I231" s="82"/>
      <c r="J231" s="82"/>
      <c r="K231" s="82"/>
    </row>
    <row r="232" spans="1:11" hidden="1" x14ac:dyDescent="0.35">
      <c r="A232" s="82"/>
      <c r="B232" s="82"/>
      <c r="C232" s="82"/>
      <c r="D232" s="82"/>
      <c r="E232" s="82"/>
      <c r="F232" s="82"/>
      <c r="G232" s="82"/>
      <c r="H232" s="82"/>
      <c r="I232" s="82"/>
      <c r="J232" s="82"/>
      <c r="K232" s="82"/>
    </row>
    <row r="233" spans="1:11" hidden="1" x14ac:dyDescent="0.35">
      <c r="A233" s="82"/>
      <c r="B233" s="82"/>
      <c r="C233" s="82"/>
      <c r="D233" s="82"/>
      <c r="E233" s="82"/>
      <c r="F233" s="82"/>
      <c r="G233" s="82"/>
      <c r="H233" s="82"/>
      <c r="I233" s="82"/>
      <c r="J233" s="82"/>
      <c r="K233" s="82"/>
    </row>
    <row r="234" spans="1:11" hidden="1" x14ac:dyDescent="0.35"/>
    <row r="235" spans="1:11" hidden="1" x14ac:dyDescent="0.35"/>
    <row r="236" spans="1:11" hidden="1" x14ac:dyDescent="0.35"/>
    <row r="237" spans="1:11" hidden="1" x14ac:dyDescent="0.35"/>
    <row r="238" spans="1:11" hidden="1" x14ac:dyDescent="0.35"/>
    <row r="239" spans="1:11" hidden="1" x14ac:dyDescent="0.35"/>
    <row r="240" spans="1:11" hidden="1" x14ac:dyDescent="0.35"/>
    <row r="241" hidden="1" x14ac:dyDescent="0.35"/>
    <row r="242" hidden="1" x14ac:dyDescent="0.35"/>
    <row r="243" hidden="1" x14ac:dyDescent="0.35"/>
    <row r="244" hidden="1" x14ac:dyDescent="0.35"/>
    <row r="245" hidden="1" x14ac:dyDescent="0.35"/>
    <row r="246" hidden="1" x14ac:dyDescent="0.35"/>
    <row r="247" hidden="1" x14ac:dyDescent="0.35"/>
    <row r="248" hidden="1" x14ac:dyDescent="0.35"/>
    <row r="249" hidden="1" x14ac:dyDescent="0.35"/>
    <row r="250" hidden="1" x14ac:dyDescent="0.35"/>
    <row r="251" hidden="1" x14ac:dyDescent="0.35"/>
    <row r="252" hidden="1" x14ac:dyDescent="0.35"/>
    <row r="253" hidden="1" x14ac:dyDescent="0.35"/>
    <row r="254" hidden="1" x14ac:dyDescent="0.35"/>
    <row r="255" hidden="1" x14ac:dyDescent="0.35"/>
    <row r="256" hidden="1" x14ac:dyDescent="0.35"/>
    <row r="257" hidden="1" x14ac:dyDescent="0.35"/>
    <row r="258" hidden="1" x14ac:dyDescent="0.35"/>
    <row r="259" hidden="1" x14ac:dyDescent="0.35"/>
    <row r="260" hidden="1" x14ac:dyDescent="0.35"/>
    <row r="261" hidden="1" x14ac:dyDescent="0.35"/>
    <row r="262" hidden="1" x14ac:dyDescent="0.35"/>
    <row r="263" hidden="1" x14ac:dyDescent="0.35"/>
    <row r="264" hidden="1" x14ac:dyDescent="0.35"/>
    <row r="265" hidden="1" x14ac:dyDescent="0.35"/>
    <row r="266" hidden="1" x14ac:dyDescent="0.35"/>
    <row r="267" hidden="1" x14ac:dyDescent="0.35"/>
    <row r="268" hidden="1" x14ac:dyDescent="0.35"/>
    <row r="269" hidden="1" x14ac:dyDescent="0.35"/>
    <row r="270" hidden="1" x14ac:dyDescent="0.35"/>
  </sheetData>
  <mergeCells count="10">
    <mergeCell ref="A6:K6"/>
    <mergeCell ref="I72:J72"/>
    <mergeCell ref="I76:J76"/>
    <mergeCell ref="I78:J78"/>
    <mergeCell ref="I74:K74"/>
    <mergeCell ref="J20:K20"/>
    <mergeCell ref="J22:K22"/>
    <mergeCell ref="J24:K24"/>
    <mergeCell ref="G66:J67"/>
    <mergeCell ref="G68:K68"/>
  </mergeCells>
  <conditionalFormatting sqref="J56 G59:J59 I58:K58 I47:K47 F45:F47 I45:J46 J57:K57 J55:K55 G55 I40:K40 I36 I53">
    <cfRule type="expression" dxfId="13" priority="28">
      <formula>IF(F36&lt;&gt;"",1,0)</formula>
    </cfRule>
  </conditionalFormatting>
  <conditionalFormatting sqref="I12">
    <cfRule type="cellIs" dxfId="12" priority="23" operator="equal">
      <formula>"kein Anspruch - zu niedriges Pensum"</formula>
    </cfRule>
  </conditionalFormatting>
  <conditionalFormatting sqref="I14">
    <cfRule type="cellIs" dxfId="11" priority="22" operator="equal">
      <formula>"kein Anspruch - zu niedriges Pensum"</formula>
    </cfRule>
  </conditionalFormatting>
  <conditionalFormatting sqref="K13">
    <cfRule type="expression" dxfId="10" priority="21">
      <formula>IF($K$13&lt;&gt;"",1,0)</formula>
    </cfRule>
  </conditionalFormatting>
  <conditionalFormatting sqref="G66">
    <cfRule type="expression" dxfId="9" priority="29">
      <formula>IF($G$66&lt;&gt;"",1,0)</formula>
    </cfRule>
    <cfRule type="expression" dxfId="8" priority="30">
      <formula>IF(OR($G$66="",$G$66=0),1,0)</formula>
    </cfRule>
  </conditionalFormatting>
  <conditionalFormatting sqref="J41:J42">
    <cfRule type="expression" dxfId="7" priority="14">
      <formula>IF(J41&lt;&gt;"",1,0)</formula>
    </cfRule>
  </conditionalFormatting>
  <conditionalFormatting sqref="A32:B32">
    <cfRule type="expression" dxfId="6" priority="15">
      <formula>IF(#REF!&lt;&gt;"",1,0)</formula>
    </cfRule>
  </conditionalFormatting>
  <conditionalFormatting sqref="J37 J36:K36">
    <cfRule type="expression" dxfId="5" priority="11">
      <formula>IF(J36&lt;&gt;"",1,0)</formula>
    </cfRule>
  </conditionalFormatting>
  <conditionalFormatting sqref="J54 J53:K53">
    <cfRule type="expression" dxfId="4" priority="10">
      <formula>IF(J53&lt;&gt;"",1,0)</formula>
    </cfRule>
  </conditionalFormatting>
  <conditionalFormatting sqref="K43">
    <cfRule type="expression" dxfId="3" priority="9">
      <formula>IF(K43&lt;&gt;"",1,0)</formula>
    </cfRule>
  </conditionalFormatting>
  <conditionalFormatting sqref="I45">
    <cfRule type="expression" dxfId="2" priority="6">
      <formula>IF(I45&lt;&gt;"",1,0)</formula>
    </cfRule>
  </conditionalFormatting>
  <conditionalFormatting sqref="I58">
    <cfRule type="expression" dxfId="1" priority="5">
      <formula>IF(I58&lt;&gt;"",1,0)</formula>
    </cfRule>
  </conditionalFormatting>
  <dataValidations count="7">
    <dataValidation type="whole" allowBlank="1" showInputMessage="1" showErrorMessage="1" errorTitle="Ungültige Eingabe" error="Bitte nur ganze Zahlen eingeben." sqref="E20 E22" xr:uid="{791E1762-9B6A-482A-89F4-FED838DD4641}">
      <formula1>0</formula1>
      <formula2>999999999</formula2>
    </dataValidation>
    <dataValidation type="decimal" allowBlank="1" showInputMessage="1" showErrorMessage="1" sqref="G13:G14 C13 E12:E13" xr:uid="{F8D54811-F13D-4446-927D-C852CBCFCC68}">
      <formula1>0</formula1>
      <formula2>1</formula2>
    </dataValidation>
    <dataValidation type="decimal" allowBlank="1" showInputMessage="1" showErrorMessage="1" errorTitle="Ungültige Eingabe" error="Das maximale Betreuungsvolumen beträgt 50 Stunden pro Woche." sqref="E52" xr:uid="{38AD16E3-5236-4E82-82BB-20C502AF46C3}">
      <formula1>0</formula1>
      <formula2>50</formula2>
    </dataValidation>
    <dataValidation type="decimal" allowBlank="1" showInputMessage="1" showErrorMessage="1" errorTitle="Ungültige Eingabe" error="Das maximale Betreuungsvolumen beträgt 5 Tage pro Woche." sqref="E39 E35" xr:uid="{DD2D91EF-2E14-4377-8F09-B4A0FE440EB3}">
      <formula1>0</formula1>
      <formula2>5</formula2>
    </dataValidation>
    <dataValidation type="decimal" allowBlank="1" showInputMessage="1" showErrorMessage="1" errorTitle="Ungültige Eingabe" error="Bitte nur ganze Zahlen eingeben." sqref="C52" xr:uid="{626447F6-EE8B-4A71-A5C7-92A1A22D35AC}">
      <formula1>0</formula1>
      <formula2>999999999</formula2>
    </dataValidation>
    <dataValidation type="decimal" allowBlank="1" showInputMessage="1" showErrorMessage="1" errorTitle="Ungültige Eingabe" error="Bitte nur ganze Zahlen eingeben." sqref="C35 C39" xr:uid="{746FD25E-74E3-4F7C-9739-C041D0B7FC25}">
      <formula1>0</formula1>
      <formula2>300</formula2>
    </dataValidation>
    <dataValidation type="decimal" allowBlank="1" showInputMessage="1" showErrorMessage="1" errorTitle="Ungültige Eingabe" error="Das maximale Pensum pro Person liegt bei 100%." sqref="C12 C14 E14" xr:uid="{38DF2048-C381-4B0C-935D-D1F6446A438E}">
      <formula1>0</formula1>
      <formula2>1</formula2>
    </dataValidation>
  </dataValidations>
  <pageMargins left="0.69" right="0.27559055118110237" top="0.82" bottom="0.35433070866141736" header="0.15748031496062992" footer="0.15748031496062992"/>
  <pageSetup paperSize="9" scale="45" orientation="portrait" r:id="rId1"/>
  <headerFooter>
    <oddHeader>&amp;L&amp;G&amp;R&amp;"Gill Sans MT,Standard"Berechnungstool Betreuungsgutscheine</oddHeader>
    <oddFooter>&amp;L&amp;"Gill Sans MT,Standard"&amp;9&amp;F&amp;R&amp;"Gill Sans MT,Standard"&amp;9Seite &amp;P von &amp;N</oddFooter>
  </headerFooter>
  <ignoredErrors>
    <ignoredError sqref="C12 C14 E14 E20 E22 J20 J22 J24" unlockedFormula="1"/>
  </ignoredErrors>
  <legacyDrawing r:id="rId2"/>
  <legacyDrawingHF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7" id="{EB44B835-1B52-48CB-B735-89415A69C2EE}">
            <xm:f>IF(Datenblatt!#REF!&lt;&gt;"",1,0)</xm:f>
            <x14:dxf>
              <fill>
                <patternFill>
                  <bgColor theme="9" tint="0.59996337778862885"/>
                </patternFill>
              </fill>
            </x14:dxf>
          </x14:cfRule>
          <xm:sqref>A31:B31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2"/>
  <sheetViews>
    <sheetView workbookViewId="0">
      <selection activeCell="F1" sqref="F1:F2"/>
    </sheetView>
  </sheetViews>
  <sheetFormatPr baseColWidth="10" defaultColWidth="0" defaultRowHeight="12.75" zeroHeight="1" x14ac:dyDescent="0.2"/>
  <cols>
    <col min="1" max="1" width="16.28515625" customWidth="1"/>
    <col min="2" max="2" width="5.7109375" customWidth="1"/>
    <col min="3" max="3" width="18.28515625" customWidth="1"/>
    <col min="4" max="5" width="14.85546875" customWidth="1"/>
    <col min="6" max="6" width="16.140625" customWidth="1"/>
    <col min="7" max="16384" width="10.85546875" hidden="1"/>
  </cols>
  <sheetData>
    <row r="1" spans="1:6" ht="17.100000000000001" customHeight="1" thickBot="1" x14ac:dyDescent="0.25">
      <c r="A1" s="134" t="s">
        <v>9</v>
      </c>
      <c r="B1" s="135"/>
      <c r="C1" s="136"/>
      <c r="D1" s="133" t="s">
        <v>3</v>
      </c>
      <c r="E1" s="133"/>
      <c r="F1" s="133" t="s">
        <v>4</v>
      </c>
    </row>
    <row r="2" spans="1:6" ht="32.1" customHeight="1" thickBot="1" x14ac:dyDescent="0.25">
      <c r="A2" s="43" t="s">
        <v>7</v>
      </c>
      <c r="B2" s="43"/>
      <c r="C2" s="43" t="s">
        <v>8</v>
      </c>
      <c r="D2" s="43" t="s">
        <v>5</v>
      </c>
      <c r="E2" s="43" t="s">
        <v>6</v>
      </c>
      <c r="F2" s="133"/>
    </row>
    <row r="3" spans="1:6" ht="18" thickBot="1" x14ac:dyDescent="0.4">
      <c r="A3" s="2">
        <v>0</v>
      </c>
      <c r="B3" s="2" t="s">
        <v>8</v>
      </c>
      <c r="C3" s="2">
        <v>32000</v>
      </c>
      <c r="D3" s="1">
        <v>97</v>
      </c>
      <c r="E3" s="1">
        <v>80</v>
      </c>
      <c r="F3" s="44">
        <f>E3/10</f>
        <v>8</v>
      </c>
    </row>
    <row r="4" spans="1:6" ht="18" thickBot="1" x14ac:dyDescent="0.4">
      <c r="A4" s="2">
        <v>32001</v>
      </c>
      <c r="B4" s="2" t="s">
        <v>8</v>
      </c>
      <c r="C4" s="2">
        <f>C3+4000</f>
        <v>36000</v>
      </c>
      <c r="D4" s="1">
        <v>90</v>
      </c>
      <c r="E4" s="1">
        <v>73</v>
      </c>
      <c r="F4" s="44">
        <f t="shared" ref="F4:F18" si="0">E4/10</f>
        <v>7.3</v>
      </c>
    </row>
    <row r="5" spans="1:6" ht="18" thickBot="1" x14ac:dyDescent="0.4">
      <c r="A5" s="2">
        <f>A4+4000</f>
        <v>36001</v>
      </c>
      <c r="B5" s="2" t="s">
        <v>8</v>
      </c>
      <c r="C5" s="2">
        <f t="shared" ref="C5" si="1">C4+4000</f>
        <v>40000</v>
      </c>
      <c r="D5" s="1">
        <v>83</v>
      </c>
      <c r="E5" s="1">
        <v>66</v>
      </c>
      <c r="F5" s="44">
        <f t="shared" si="0"/>
        <v>6.6</v>
      </c>
    </row>
    <row r="6" spans="1:6" ht="18" thickBot="1" x14ac:dyDescent="0.4">
      <c r="A6" s="2">
        <f t="shared" ref="A6:A21" si="2">A5+4000</f>
        <v>40001</v>
      </c>
      <c r="B6" s="2" t="s">
        <v>8</v>
      </c>
      <c r="C6" s="2">
        <f t="shared" ref="C6:C20" si="3">C5+4000</f>
        <v>44000</v>
      </c>
      <c r="D6" s="1">
        <v>77</v>
      </c>
      <c r="E6" s="1">
        <v>60</v>
      </c>
      <c r="F6" s="44">
        <f t="shared" si="0"/>
        <v>6</v>
      </c>
    </row>
    <row r="7" spans="1:6" ht="18" thickBot="1" x14ac:dyDescent="0.4">
      <c r="A7" s="2">
        <f t="shared" si="2"/>
        <v>44001</v>
      </c>
      <c r="B7" s="2" t="s">
        <v>8</v>
      </c>
      <c r="C7" s="2">
        <f t="shared" si="3"/>
        <v>48000</v>
      </c>
      <c r="D7" s="1">
        <v>71</v>
      </c>
      <c r="E7" s="1">
        <v>54</v>
      </c>
      <c r="F7" s="44">
        <f t="shared" si="0"/>
        <v>5.4</v>
      </c>
    </row>
    <row r="8" spans="1:6" ht="18" thickBot="1" x14ac:dyDescent="0.4">
      <c r="A8" s="2">
        <f t="shared" si="2"/>
        <v>48001</v>
      </c>
      <c r="B8" s="2" t="s">
        <v>8</v>
      </c>
      <c r="C8" s="2">
        <f t="shared" si="3"/>
        <v>52000</v>
      </c>
      <c r="D8" s="1">
        <v>65</v>
      </c>
      <c r="E8" s="1">
        <v>48</v>
      </c>
      <c r="F8" s="44">
        <f t="shared" si="0"/>
        <v>4.8</v>
      </c>
    </row>
    <row r="9" spans="1:6" ht="18" thickBot="1" x14ac:dyDescent="0.4">
      <c r="A9" s="2">
        <f t="shared" si="2"/>
        <v>52001</v>
      </c>
      <c r="B9" s="2" t="s">
        <v>8</v>
      </c>
      <c r="C9" s="2">
        <f t="shared" si="3"/>
        <v>56000</v>
      </c>
      <c r="D9" s="1">
        <v>59</v>
      </c>
      <c r="E9" s="1">
        <v>42</v>
      </c>
      <c r="F9" s="44">
        <f t="shared" si="0"/>
        <v>4.2</v>
      </c>
    </row>
    <row r="10" spans="1:6" ht="18" thickBot="1" x14ac:dyDescent="0.4">
      <c r="A10" s="2">
        <f t="shared" si="2"/>
        <v>56001</v>
      </c>
      <c r="B10" s="2" t="s">
        <v>8</v>
      </c>
      <c r="C10" s="2">
        <f t="shared" si="3"/>
        <v>60000</v>
      </c>
      <c r="D10" s="1">
        <v>53</v>
      </c>
      <c r="E10" s="1">
        <v>36</v>
      </c>
      <c r="F10" s="44">
        <f t="shared" si="0"/>
        <v>3.6</v>
      </c>
    </row>
    <row r="11" spans="1:6" ht="18" thickBot="1" x14ac:dyDescent="0.4">
      <c r="A11" s="2">
        <f t="shared" si="2"/>
        <v>60001</v>
      </c>
      <c r="B11" s="2" t="s">
        <v>8</v>
      </c>
      <c r="C11" s="2">
        <f t="shared" si="3"/>
        <v>64000</v>
      </c>
      <c r="D11" s="1">
        <v>49</v>
      </c>
      <c r="E11" s="1">
        <v>32</v>
      </c>
      <c r="F11" s="44">
        <f t="shared" si="0"/>
        <v>3.2</v>
      </c>
    </row>
    <row r="12" spans="1:6" ht="18" thickBot="1" x14ac:dyDescent="0.4">
      <c r="A12" s="2">
        <f t="shared" si="2"/>
        <v>64001</v>
      </c>
      <c r="B12" s="2" t="s">
        <v>8</v>
      </c>
      <c r="C12" s="2">
        <f t="shared" si="3"/>
        <v>68000</v>
      </c>
      <c r="D12" s="1">
        <v>43</v>
      </c>
      <c r="E12" s="1">
        <v>26</v>
      </c>
      <c r="F12" s="44">
        <f t="shared" si="0"/>
        <v>2.6</v>
      </c>
    </row>
    <row r="13" spans="1:6" ht="18" thickBot="1" x14ac:dyDescent="0.4">
      <c r="A13" s="2">
        <f t="shared" si="2"/>
        <v>68001</v>
      </c>
      <c r="B13" s="2" t="s">
        <v>8</v>
      </c>
      <c r="C13" s="2">
        <f t="shared" si="3"/>
        <v>72000</v>
      </c>
      <c r="D13" s="1">
        <v>37</v>
      </c>
      <c r="E13" s="1">
        <v>22</v>
      </c>
      <c r="F13" s="44">
        <f t="shared" si="0"/>
        <v>2.2000000000000002</v>
      </c>
    </row>
    <row r="14" spans="1:6" ht="18" thickBot="1" x14ac:dyDescent="0.4">
      <c r="A14" s="2">
        <f t="shared" si="2"/>
        <v>72001</v>
      </c>
      <c r="B14" s="2" t="s">
        <v>8</v>
      </c>
      <c r="C14" s="2">
        <f t="shared" si="3"/>
        <v>76000</v>
      </c>
      <c r="D14" s="1">
        <v>31</v>
      </c>
      <c r="E14" s="1">
        <v>18</v>
      </c>
      <c r="F14" s="44">
        <f t="shared" si="0"/>
        <v>1.8</v>
      </c>
    </row>
    <row r="15" spans="1:6" ht="18" thickBot="1" x14ac:dyDescent="0.4">
      <c r="A15" s="2">
        <f t="shared" si="2"/>
        <v>76001</v>
      </c>
      <c r="B15" s="2" t="s">
        <v>8</v>
      </c>
      <c r="C15" s="2">
        <f t="shared" si="3"/>
        <v>80000</v>
      </c>
      <c r="D15" s="1">
        <v>25</v>
      </c>
      <c r="E15" s="1">
        <v>14</v>
      </c>
      <c r="F15" s="44">
        <f t="shared" si="0"/>
        <v>1.4</v>
      </c>
    </row>
    <row r="16" spans="1:6" ht="18" thickBot="1" x14ac:dyDescent="0.4">
      <c r="A16" s="2">
        <f t="shared" si="2"/>
        <v>80001</v>
      </c>
      <c r="B16" s="2" t="s">
        <v>8</v>
      </c>
      <c r="C16" s="2">
        <f t="shared" si="3"/>
        <v>84000</v>
      </c>
      <c r="D16" s="1">
        <v>19</v>
      </c>
      <c r="E16" s="1">
        <v>10</v>
      </c>
      <c r="F16" s="44">
        <f t="shared" si="0"/>
        <v>1</v>
      </c>
    </row>
    <row r="17" spans="1:6" ht="18" thickBot="1" x14ac:dyDescent="0.4">
      <c r="A17" s="2">
        <f t="shared" si="2"/>
        <v>84001</v>
      </c>
      <c r="B17" s="2" t="s">
        <v>8</v>
      </c>
      <c r="C17" s="2">
        <f t="shared" si="3"/>
        <v>88000</v>
      </c>
      <c r="D17" s="1">
        <v>14</v>
      </c>
      <c r="E17" s="1">
        <v>6</v>
      </c>
      <c r="F17" s="44">
        <f t="shared" si="0"/>
        <v>0.6</v>
      </c>
    </row>
    <row r="18" spans="1:6" ht="18" thickBot="1" x14ac:dyDescent="0.4">
      <c r="A18" s="2">
        <f t="shared" si="2"/>
        <v>88001</v>
      </c>
      <c r="B18" s="2" t="s">
        <v>8</v>
      </c>
      <c r="C18" s="2">
        <f t="shared" si="3"/>
        <v>92000</v>
      </c>
      <c r="D18" s="1">
        <v>10</v>
      </c>
      <c r="E18" s="1">
        <v>3</v>
      </c>
      <c r="F18" s="44">
        <f t="shared" si="0"/>
        <v>0.3</v>
      </c>
    </row>
    <row r="19" spans="1:6" ht="18" thickBot="1" x14ac:dyDescent="0.4">
      <c r="A19" s="2">
        <f t="shared" si="2"/>
        <v>92001</v>
      </c>
      <c r="B19" s="2" t="s">
        <v>8</v>
      </c>
      <c r="C19" s="2">
        <f t="shared" si="3"/>
        <v>96000</v>
      </c>
      <c r="D19" s="1">
        <v>7</v>
      </c>
      <c r="E19" s="1">
        <v>0</v>
      </c>
      <c r="F19" s="44">
        <v>0</v>
      </c>
    </row>
    <row r="20" spans="1:6" ht="18" thickBot="1" x14ac:dyDescent="0.4">
      <c r="A20" s="2">
        <f t="shared" si="2"/>
        <v>96001</v>
      </c>
      <c r="B20" s="2" t="s">
        <v>8</v>
      </c>
      <c r="C20" s="2">
        <f t="shared" si="3"/>
        <v>100000</v>
      </c>
      <c r="D20" s="1">
        <v>4</v>
      </c>
      <c r="E20" s="1">
        <v>0</v>
      </c>
      <c r="F20" s="44">
        <v>0</v>
      </c>
    </row>
    <row r="21" spans="1:6" ht="18" thickBot="1" x14ac:dyDescent="0.4">
      <c r="A21" s="2">
        <f t="shared" si="2"/>
        <v>100001</v>
      </c>
      <c r="B21" s="2"/>
      <c r="C21" s="2"/>
      <c r="D21" s="1">
        <v>0</v>
      </c>
      <c r="E21" s="1">
        <v>0</v>
      </c>
      <c r="F21" s="44">
        <v>0</v>
      </c>
    </row>
    <row r="22" spans="1:6" ht="18" thickBot="1" x14ac:dyDescent="0.4">
      <c r="A22" s="137" t="s">
        <v>47</v>
      </c>
      <c r="B22" s="137"/>
      <c r="C22" s="137"/>
      <c r="D22" s="51">
        <v>10</v>
      </c>
      <c r="E22" s="52"/>
      <c r="F22" s="53">
        <v>1</v>
      </c>
    </row>
  </sheetData>
  <sheetProtection algorithmName="SHA-512" hashValue="wjexRd7IPqTA7VIjNREGRkEpkwAd/V8DxU0fMW6DlLbAP160wR21c9frpMqmwDLIzOeokH+JEaFxW6dRhJxgxA==" saltValue="FjOOJnOVa2wbTgfZj+34lw==" spinCount="100000" sheet="1" selectLockedCells="1"/>
  <mergeCells count="4">
    <mergeCell ref="D1:E1"/>
    <mergeCell ref="F1:F2"/>
    <mergeCell ref="A1:C1"/>
    <mergeCell ref="A22:C22"/>
  </mergeCells>
  <pageMargins left="0.70866141732283472" right="0.70866141732283472" top="1.1200000000000001" bottom="0.78740157480314965" header="0.31496062992125984" footer="0.31496062992125984"/>
  <pageSetup paperSize="9" scale="83" orientation="portrait" r:id="rId1"/>
  <headerFooter>
    <oddHeader>&amp;L&amp;G&amp;R&amp;"Gill Sans MT,Standard"&amp;9Berechnungstool Betreuungsgutscheine</oddHeader>
    <oddFooter>&amp;L&amp;"Gill Sans MT,Standard"&amp;9&amp;F&amp;R&amp;"Gill Sans MT,Standard"&amp;9Seite &amp;P von 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5</vt:i4>
      </vt:variant>
    </vt:vector>
  </HeadingPairs>
  <TitlesOfParts>
    <vt:vector size="9" baseType="lpstr">
      <vt:lpstr>Datenblatt</vt:lpstr>
      <vt:lpstr>2. Kind</vt:lpstr>
      <vt:lpstr>3. Kind</vt:lpstr>
      <vt:lpstr>Tabelle Betreuungsgutscheine</vt:lpstr>
      <vt:lpstr>'2. Kind'!Druckbereich</vt:lpstr>
      <vt:lpstr>'3. Kind'!Druckbereich</vt:lpstr>
      <vt:lpstr>Datenblatt!Druckbereich</vt:lpstr>
      <vt:lpstr>'2. Kind'!Drucktitel</vt:lpstr>
      <vt:lpstr>'3. Kind'!Drucktitel</vt:lpstr>
    </vt:vector>
  </TitlesOfParts>
  <Company>Stadtverwaltung ZUG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Bonati Thomas</dc:creator>
  <cp:lastModifiedBy>Urs Halbeisen</cp:lastModifiedBy>
  <cp:lastPrinted>2018-03-17T09:27:02Z</cp:lastPrinted>
  <dcterms:created xsi:type="dcterms:W3CDTF">2015-05-12T07:08:36Z</dcterms:created>
  <dcterms:modified xsi:type="dcterms:W3CDTF">2018-03-19T12:43:36Z</dcterms:modified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eedsREVERT">
    <vt:lpwstr>FALSE</vt:lpwstr>
  </property>
  <property fmtid="{D5CDD505-2E9C-101B-9397-08002B2CF9AE}" pid="3" name="Jet Reports Drill Button Active">
    <vt:bool>false</vt:bool>
  </property>
</Properties>
</file>